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O2_Channel&amp;Results_B" sheetId="2" r:id="rId2"/>
    <sheet name="Tabelle1" sheetId="3" r:id="rId3"/>
  </sheets>
  <definedNames>
    <definedName name="_xlnm.Print_Area" localSheetId="0">'O2_Channel&amp;Results_A'!$A$1:$K$73</definedName>
    <definedName name="_xlnm.Print_Area" localSheetId="1">'O2_Channel&amp;Results_B'!$A$1:$K$73</definedName>
  </definedNames>
  <calcPr fullCalcOnLoad="1"/>
</workbook>
</file>

<file path=xl/sharedStrings.xml><?xml version="1.0" encoding="utf-8"?>
<sst xmlns="http://schemas.openxmlformats.org/spreadsheetml/2006/main" count="221" uniqueCount="84">
  <si>
    <t>LEAK state (oligomycin)</t>
  </si>
  <si>
    <t>Paste DatLab graph here, reduce to width 15 cm (6 inches)</t>
  </si>
  <si>
    <t>Electron transport system (ETS; uncoupled)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</si>
  <si>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</si>
  <si>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</si>
  <si>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</si>
  <si>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</si>
  <si>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</si>
  <si>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</si>
  <si>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</si>
  <si>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</si>
  <si>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</si>
  <si>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</si>
  <si>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</si>
  <si>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</si>
  <si>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</si>
  <si>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</si>
  <si>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</si>
  <si>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</si>
  <si>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</si>
  <si>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</si>
  <si>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</si>
  <si>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Routine</t>
  </si>
  <si>
    <t>L/P</t>
  </si>
  <si>
    <t>P/E</t>
  </si>
  <si>
    <t>OXPHOS state (ADP)</t>
  </si>
  <si>
    <r>
      <t>OXPHOS,</t>
    </r>
    <r>
      <rPr>
        <i/>
        <sz val="11"/>
        <color indexed="11"/>
        <rFont val="Verdana"/>
        <family val="2"/>
      </rPr>
      <t xml:space="preserve"> P</t>
    </r>
  </si>
  <si>
    <t>PMG_P</t>
  </si>
  <si>
    <t>PMGS_P</t>
  </si>
  <si>
    <t>PMGS_E</t>
  </si>
  <si>
    <t>MiR05</t>
  </si>
  <si>
    <t>CI</t>
  </si>
  <si>
    <t>CI&amp;II</t>
  </si>
  <si>
    <t>CII</t>
  </si>
  <si>
    <t>PGM</t>
  </si>
  <si>
    <t>PGMS</t>
  </si>
  <si>
    <t>S</t>
  </si>
  <si>
    <t>LEAK</t>
  </si>
  <si>
    <t>OXPHOS</t>
  </si>
  <si>
    <t xml:space="preserve">FCR </t>
  </si>
  <si>
    <t>O2k right</t>
  </si>
  <si>
    <t>FCFc (cyt c effect)</t>
  </si>
  <si>
    <t>Cyt c effect (FCF)</t>
  </si>
  <si>
    <t>S_E</t>
  </si>
  <si>
    <t>GM_L</t>
  </si>
  <si>
    <t>GM_P</t>
  </si>
  <si>
    <t>GM_Pc</t>
  </si>
  <si>
    <t>IOC106</t>
  </si>
  <si>
    <t>mg ww/chamber</t>
  </si>
  <si>
    <t>V chamber (ml)</t>
  </si>
  <si>
    <t>mg ww/ml</t>
  </si>
  <si>
    <t>Heart</t>
  </si>
  <si>
    <t>GM</t>
  </si>
  <si>
    <t>S50</t>
  </si>
  <si>
    <t>O2 Flux per mass</t>
  </si>
  <si>
    <t>pmol/(s*mg)</t>
  </si>
  <si>
    <t>2015-10-09 P1-02.DLD</t>
  </si>
  <si>
    <t>Averages</t>
  </si>
  <si>
    <t>Unit</t>
  </si>
  <si>
    <t>GMP_P</t>
  </si>
  <si>
    <t>GMPS_P</t>
  </si>
  <si>
    <t>GMPS_E</t>
  </si>
  <si>
    <t>Rot</t>
  </si>
  <si>
    <t>Ama</t>
  </si>
  <si>
    <t>Value</t>
  </si>
  <si>
    <t>Start</t>
  </si>
  <si>
    <t>Stop</t>
  </si>
  <si>
    <t>N Points</t>
  </si>
  <si>
    <t>1A: O2 Concentration [µM]</t>
  </si>
  <si>
    <t>µM</t>
  </si>
  <si>
    <t>X</t>
  </si>
  <si>
    <t>1A: O2 Flux per V [pmol/(s*ml)]</t>
  </si>
  <si>
    <t>pmol/(s*ml)</t>
  </si>
  <si>
    <t>1B: O2 Concentration [µM]</t>
  </si>
  <si>
    <t>1B: O2 Flux per V [pmol/(s*ml)]</t>
  </si>
  <si>
    <t>Homogenate (Thom). Shredder</t>
  </si>
  <si>
    <t>Mean</t>
  </si>
  <si>
    <t>SD</t>
  </si>
  <si>
    <t>Total volume added (µl)</t>
  </si>
  <si>
    <t>Sample (µl):</t>
  </si>
  <si>
    <t>Volume added in each step (µl)</t>
  </si>
  <si>
    <t>prot/ml</t>
  </si>
  <si>
    <t>mg/ml</t>
  </si>
  <si>
    <t>Dilution correction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</si>
</sst>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</numFmts>
  <fonts count="94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i/>
      <sz val="10"/>
      <name val="Arial"/>
      <family val="2"/>
    </font>
    <font>
      <i/>
      <sz val="11"/>
      <color indexed="11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sz val="11"/>
      <color indexed="11"/>
      <name val="Verdana"/>
      <family val="2"/>
    </font>
    <font>
      <sz val="11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39"/>
      <name val="Arial"/>
      <family val="2"/>
    </font>
    <font>
      <sz val="9"/>
      <color indexed="11"/>
      <name val="Arial"/>
      <family val="2"/>
    </font>
    <font>
      <b/>
      <sz val="10"/>
      <color indexed="21"/>
      <name val="Arial"/>
      <family val="2"/>
    </font>
    <font>
      <sz val="8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8"/>
      <color indexed="10"/>
      <name val="Arial"/>
      <family val="0"/>
    </font>
    <font>
      <sz val="8"/>
      <color indexed="11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i/>
      <sz val="10"/>
      <color theme="0"/>
      <name val="Arial"/>
      <family val="2"/>
    </font>
    <font>
      <sz val="11"/>
      <color rgb="FF1FB714"/>
      <name val="Verdana"/>
      <family val="2"/>
    </font>
    <font>
      <sz val="11"/>
      <color rgb="FF1FB714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b/>
      <sz val="10"/>
      <color rgb="FF00B05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287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0" fontId="6" fillId="0" borderId="13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4" fillId="34" borderId="0" xfId="0" applyFont="1" applyFill="1" applyAlignment="1">
      <alignment vertical="top"/>
    </xf>
    <xf numFmtId="0" fontId="15" fillId="36" borderId="15" xfId="0" applyFont="1" applyFill="1" applyBorder="1" applyAlignment="1">
      <alignment vertical="top"/>
    </xf>
    <xf numFmtId="0" fontId="23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81" fillId="0" borderId="0" xfId="0" applyNumberFormat="1" applyFont="1" applyFill="1" applyBorder="1" applyAlignment="1">
      <alignment/>
    </xf>
    <xf numFmtId="21" fontId="81" fillId="0" borderId="0" xfId="0" applyNumberFormat="1" applyFont="1" applyFill="1" applyBorder="1" applyAlignment="1">
      <alignment vertical="top"/>
    </xf>
    <xf numFmtId="4" fontId="81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6" borderId="17" xfId="0" applyNumberFormat="1" applyFont="1" applyFill="1" applyBorder="1" applyAlignment="1">
      <alignment vertical="top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2" fontId="26" fillId="0" borderId="0" xfId="0" applyNumberFormat="1" applyFont="1" applyFill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6" fillId="0" borderId="0" xfId="0" applyNumberFormat="1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82" fillId="0" borderId="0" xfId="0" applyFont="1" applyBorder="1" applyAlignment="1">
      <alignment horizontal="left" vertical="top"/>
    </xf>
    <xf numFmtId="0" fontId="81" fillId="0" borderId="0" xfId="0" applyFont="1" applyAlignment="1">
      <alignment horizontal="left" vertical="top"/>
    </xf>
    <xf numFmtId="0" fontId="81" fillId="0" borderId="0" xfId="0" applyFont="1" applyAlignment="1">
      <alignment/>
    </xf>
    <xf numFmtId="21" fontId="83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3" fillId="35" borderId="0" xfId="47" applyFill="1" applyAlignment="1" applyProtection="1">
      <alignment/>
      <protection/>
    </xf>
    <xf numFmtId="0" fontId="4" fillId="37" borderId="0" xfId="0" applyFont="1" applyFill="1" applyAlignment="1">
      <alignment vertical="top"/>
    </xf>
    <xf numFmtId="0" fontId="33" fillId="34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84" fillId="38" borderId="0" xfId="0" applyFont="1" applyFill="1" applyBorder="1" applyAlignment="1">
      <alignment vertical="top"/>
    </xf>
    <xf numFmtId="0" fontId="85" fillId="0" borderId="0" xfId="0" applyFont="1" applyAlignment="1">
      <alignment horizontal="left"/>
    </xf>
    <xf numFmtId="0" fontId="85" fillId="0" borderId="0" xfId="0" applyFont="1" applyAlignment="1">
      <alignment/>
    </xf>
    <xf numFmtId="0" fontId="86" fillId="0" borderId="0" xfId="0" applyFont="1" applyBorder="1" applyAlignment="1">
      <alignment vertical="top"/>
    </xf>
    <xf numFmtId="0" fontId="83" fillId="0" borderId="0" xfId="0" applyFont="1" applyFill="1" applyAlignment="1">
      <alignment/>
    </xf>
    <xf numFmtId="0" fontId="83" fillId="0" borderId="1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83" fillId="0" borderId="0" xfId="0" applyNumberFormat="1" applyFont="1" applyFill="1" applyBorder="1" applyAlignment="1">
      <alignment/>
    </xf>
    <xf numFmtId="21" fontId="8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87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84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47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39" borderId="0" xfId="0" applyFont="1" applyFill="1" applyBorder="1" applyAlignment="1">
      <alignment vertical="top"/>
    </xf>
    <xf numFmtId="4" fontId="4" fillId="39" borderId="11" xfId="0" applyNumberFormat="1" applyFont="1" applyFill="1" applyBorder="1" applyAlignment="1">
      <alignment vertical="top"/>
    </xf>
    <xf numFmtId="0" fontId="15" fillId="40" borderId="0" xfId="0" applyFont="1" applyFill="1" applyAlignment="1">
      <alignment vertical="top"/>
    </xf>
    <xf numFmtId="0" fontId="87" fillId="40" borderId="0" xfId="0" applyFont="1" applyFill="1" applyAlignment="1">
      <alignment vertical="top"/>
    </xf>
    <xf numFmtId="0" fontId="4" fillId="41" borderId="0" xfId="0" applyFont="1" applyFill="1" applyAlignment="1">
      <alignment vertical="top"/>
    </xf>
    <xf numFmtId="173" fontId="5" fillId="15" borderId="14" xfId="0" applyNumberFormat="1" applyFont="1" applyFill="1" applyBorder="1" applyAlignment="1">
      <alignment horizontal="center" vertical="top"/>
    </xf>
    <xf numFmtId="2" fontId="87" fillId="40" borderId="10" xfId="0" applyNumberFormat="1" applyFont="1" applyFill="1" applyBorder="1" applyAlignment="1">
      <alignment vertical="top"/>
    </xf>
    <xf numFmtId="2" fontId="87" fillId="41" borderId="0" xfId="0" applyNumberFormat="1" applyFont="1" applyFill="1" applyAlignment="1">
      <alignment vertical="top"/>
    </xf>
    <xf numFmtId="2" fontId="88" fillId="0" borderId="10" xfId="0" applyNumberFormat="1" applyFont="1" applyFill="1" applyBorder="1" applyAlignment="1">
      <alignment vertical="top"/>
    </xf>
    <xf numFmtId="0" fontId="88" fillId="0" borderId="0" xfId="0" applyFont="1" applyAlignment="1">
      <alignment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2" borderId="0" xfId="0" applyFont="1" applyFill="1" applyAlignment="1">
      <alignment horizontal="left" vertical="top"/>
    </xf>
    <xf numFmtId="0" fontId="91" fillId="0" borderId="13" xfId="0" applyFont="1" applyBorder="1" applyAlignment="1">
      <alignment horizontal="left" vertical="top"/>
    </xf>
    <xf numFmtId="1" fontId="91" fillId="0" borderId="13" xfId="0" applyNumberFormat="1" applyFont="1" applyFill="1" applyBorder="1" applyAlignment="1">
      <alignment horizontal="right" vertical="top"/>
    </xf>
    <xf numFmtId="175" fontId="91" fillId="0" borderId="14" xfId="0" applyNumberFormat="1" applyFont="1" applyFill="1" applyBorder="1" applyAlignment="1">
      <alignment horizontal="left" vertical="top"/>
    </xf>
    <xf numFmtId="0" fontId="4" fillId="42" borderId="10" xfId="0" applyFont="1" applyFill="1" applyBorder="1" applyAlignment="1">
      <alignment/>
    </xf>
    <xf numFmtId="0" fontId="91" fillId="0" borderId="14" xfId="0" applyFont="1" applyBorder="1" applyAlignment="1">
      <alignment vertical="top"/>
    </xf>
    <xf numFmtId="0" fontId="92" fillId="0" borderId="0" xfId="0" applyFont="1" applyFill="1" applyBorder="1" applyAlignment="1">
      <alignment vertical="top"/>
    </xf>
    <xf numFmtId="21" fontId="91" fillId="0" borderId="11" xfId="0" applyNumberFormat="1" applyFont="1" applyBorder="1" applyAlignment="1">
      <alignment/>
    </xf>
    <xf numFmtId="2" fontId="91" fillId="0" borderId="14" xfId="0" applyNumberFormat="1" applyFont="1" applyBorder="1" applyAlignment="1">
      <alignment vertical="top"/>
    </xf>
    <xf numFmtId="2" fontId="91" fillId="0" borderId="11" xfId="0" applyNumberFormat="1" applyFont="1" applyFill="1" applyBorder="1" applyAlignment="1">
      <alignment vertical="top"/>
    </xf>
    <xf numFmtId="0" fontId="33" fillId="43" borderId="0" xfId="0" applyFont="1" applyFill="1" applyBorder="1" applyAlignment="1">
      <alignment vertical="top"/>
    </xf>
    <xf numFmtId="2" fontId="88" fillId="0" borderId="0" xfId="0" applyNumberFormat="1" applyFont="1" applyFill="1" applyBorder="1" applyAlignment="1">
      <alignment vertical="top"/>
    </xf>
    <xf numFmtId="2" fontId="91" fillId="0" borderId="0" xfId="0" applyNumberFormat="1" applyFont="1" applyFill="1" applyBorder="1" applyAlignment="1">
      <alignment vertical="top"/>
    </xf>
    <xf numFmtId="2" fontId="87" fillId="40" borderId="0" xfId="0" applyNumberFormat="1" applyFont="1" applyFill="1" applyAlignment="1">
      <alignment vertical="top"/>
    </xf>
    <xf numFmtId="2" fontId="87" fillId="44" borderId="0" xfId="0" applyNumberFormat="1" applyFont="1" applyFill="1" applyAlignment="1">
      <alignment vertical="top"/>
    </xf>
    <xf numFmtId="2" fontId="87" fillId="37" borderId="0" xfId="0" applyNumberFormat="1" applyFont="1" applyFill="1" applyAlignment="1">
      <alignment vertical="top"/>
    </xf>
    <xf numFmtId="2" fontId="87" fillId="34" borderId="0" xfId="0" applyNumberFormat="1" applyFont="1" applyFill="1" applyAlignment="1">
      <alignment vertical="top"/>
    </xf>
    <xf numFmtId="0" fontId="87" fillId="0" borderId="18" xfId="0" applyFont="1" applyBorder="1" applyAlignment="1">
      <alignment/>
    </xf>
    <xf numFmtId="0" fontId="93" fillId="0" borderId="0" xfId="0" applyFont="1" applyFill="1" applyAlignment="1">
      <alignment/>
    </xf>
    <xf numFmtId="21" fontId="93" fillId="0" borderId="0" xfId="0" applyNumberFormat="1" applyFont="1" applyFill="1" applyAlignment="1">
      <alignment vertical="top"/>
    </xf>
    <xf numFmtId="2" fontId="93" fillId="0" borderId="0" xfId="0" applyNumberFormat="1" applyFont="1" applyFill="1" applyAlignment="1">
      <alignment vertical="top"/>
    </xf>
    <xf numFmtId="0" fontId="93" fillId="0" borderId="0" xfId="0" applyFont="1" applyFill="1" applyAlignment="1">
      <alignment horizontal="center"/>
    </xf>
    <xf numFmtId="0" fontId="93" fillId="0" borderId="10" xfId="0" applyFont="1" applyFill="1" applyBorder="1" applyAlignment="1">
      <alignment/>
    </xf>
    <xf numFmtId="21" fontId="93" fillId="0" borderId="10" xfId="0" applyNumberFormat="1" applyFont="1" applyFill="1" applyBorder="1" applyAlignment="1">
      <alignment vertical="top"/>
    </xf>
    <xf numFmtId="2" fontId="93" fillId="0" borderId="10" xfId="0" applyNumberFormat="1" applyFont="1" applyFill="1" applyBorder="1" applyAlignment="1">
      <alignment vertical="top"/>
    </xf>
    <xf numFmtId="2" fontId="4" fillId="41" borderId="0" xfId="0" applyNumberFormat="1" applyFont="1" applyFill="1" applyAlignment="1">
      <alignment vertical="top"/>
    </xf>
    <xf numFmtId="21" fontId="91" fillId="0" borderId="10" xfId="0" applyNumberFormat="1" applyFont="1" applyFill="1" applyBorder="1" applyAlignment="1">
      <alignment vertical="top"/>
    </xf>
    <xf numFmtId="0" fontId="91" fillId="0" borderId="10" xfId="0" applyFont="1" applyFill="1" applyBorder="1" applyAlignment="1">
      <alignment/>
    </xf>
    <xf numFmtId="0" fontId="33" fillId="0" borderId="0" xfId="0" applyFont="1" applyAlignment="1">
      <alignment/>
    </xf>
    <xf numFmtId="2" fontId="69" fillId="45" borderId="0" xfId="0" applyNumberFormat="1" applyFont="1" applyFill="1" applyAlignment="1">
      <alignment/>
    </xf>
    <xf numFmtId="2" fontId="4" fillId="45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>
      <alignment/>
      <protection/>
    </xf>
    <xf numFmtId="0" fontId="4" fillId="15" borderId="0" xfId="0" applyFont="1" applyFill="1" applyAlignment="1">
      <alignment/>
    </xf>
    <xf numFmtId="0" fontId="0" fillId="15" borderId="0" xfId="0" applyFill="1" applyBorder="1" applyAlignment="1">
      <alignment vertical="top"/>
    </xf>
    <xf numFmtId="0" fontId="0" fillId="15" borderId="0" xfId="0" applyFill="1" applyAlignment="1">
      <alignment vertical="top"/>
    </xf>
    <xf numFmtId="0" fontId="6" fillId="0" borderId="14" xfId="0" applyNumberFormat="1" applyFont="1" applyBorder="1" applyAlignment="1">
      <alignment/>
    </xf>
    <xf numFmtId="0" fontId="91" fillId="0" borderId="14" xfId="0" applyNumberFormat="1" applyFont="1" applyBorder="1" applyAlignment="1">
      <alignment/>
    </xf>
    <xf numFmtId="0" fontId="9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'O2_Channel&amp;Results_A'!$Z$10:$Z$11</c:f>
              <c:strCache>
                <c:ptCount val="1"/>
                <c:pt idx="0">
                  <c:v>ROX 2.09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'O2_Channel&amp;Results_A'!$O$1:$W$1</c:f>
              <c:strCache/>
            </c:strRef>
          </c:cat>
          <c:val>
            <c:numRef>
              <c:f>'O2_Channel&amp;Results_A'!$O$18:$W$18</c:f>
              <c:numCache/>
            </c:numRef>
          </c:val>
        </c:ser>
        <c:gapWidth val="50"/>
        <c:axId val="14355186"/>
        <c:axId val="62087811"/>
      </c:barChart>
      <c:catAx>
        <c:axId val="14355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7811"/>
        <c:crossesAt val="0"/>
        <c:auto val="0"/>
        <c:lblOffset val="100"/>
        <c:tickLblSkip val="1"/>
        <c:noMultiLvlLbl val="0"/>
      </c:catAx>
      <c:valAx>
        <c:axId val="6208781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518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52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'O2_Channel&amp;Results_A'!$Y$17:$Y$18</c:f>
              <c:strCache>
                <c:ptCount val="1"/>
                <c:pt idx="0">
                  <c:v>ETS 253.10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'O2_Channel&amp;Results_A'!$O$19:$W$19</c:f>
              <c:strCache/>
            </c:strRef>
          </c:cat>
          <c:val>
            <c:numRef>
              <c:f>'O2_Channel&amp;Results_A'!$O$20:$W$20</c:f>
              <c:numCache/>
            </c:numRef>
          </c:val>
        </c:ser>
        <c:gapWidth val="50"/>
        <c:axId val="21919388"/>
        <c:axId val="63056765"/>
      </c:barChart>
      <c:catAx>
        <c:axId val="21919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56765"/>
        <c:crossesAt val="0"/>
        <c:auto val="0"/>
        <c:lblOffset val="100"/>
        <c:tickLblSkip val="1"/>
        <c:noMultiLvlLbl val="0"/>
      </c:catAx>
      <c:valAx>
        <c:axId val="630567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1938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4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925"/>
          <c:y val="0.0495"/>
          <c:w val="0.923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'O2_Channel&amp;Results_A'!$Z$17</c:f>
              <c:strCache>
                <c:ptCount val="1"/>
                <c:pt idx="0">
                  <c:v>Cyt c effect (FCF)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'O2_Channel&amp;Results_A'!$D$2</c:f>
              <c:strCache/>
            </c:strRef>
          </c:cat>
          <c:val>
            <c:numRef>
              <c:f>'O2_Channel&amp;Results_A'!$Q$22</c:f>
              <c:numCache/>
            </c:numRef>
          </c:val>
        </c:ser>
        <c:gapWidth val="50"/>
        <c:axId val="30639974"/>
        <c:axId val="7324311"/>
      </c:barChart>
      <c:catAx>
        <c:axId val="30639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24311"/>
        <c:crossesAt val="0"/>
        <c:auto val="0"/>
        <c:lblOffset val="100"/>
        <c:tickLblSkip val="1"/>
        <c:noMultiLvlLbl val="0"/>
      </c:catAx>
      <c:valAx>
        <c:axId val="73243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FCFc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9974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5"/>
          <c:w val="0.93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'O2_Channel&amp;Results_B'!$Z$10:$Z$11</c:f>
              <c:strCache>
                <c:ptCount val="1"/>
                <c:pt idx="0">
                  <c:v>ROX 2.81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'O2_Channel&amp;Results_B'!$O$1:$W$1</c:f>
              <c:strCache/>
            </c:strRef>
          </c:cat>
          <c:val>
            <c:numRef>
              <c:f>'O2_Channel&amp;Results_B'!$O$18:$W$18</c:f>
              <c:numCache/>
            </c:numRef>
          </c:val>
        </c:ser>
        <c:gapWidth val="50"/>
        <c:axId val="65918800"/>
        <c:axId val="56398289"/>
      </c:barChart>
      <c:catAx>
        <c:axId val="65918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98289"/>
        <c:crossesAt val="0"/>
        <c:auto val="0"/>
        <c:lblOffset val="100"/>
        <c:tickLblSkip val="1"/>
        <c:noMultiLvlLbl val="0"/>
      </c:catAx>
      <c:valAx>
        <c:axId val="5639828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880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8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0475"/>
          <c:w val="0.8922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'O2_Channel&amp;Results_B'!$Y$17:$Y$18</c:f>
              <c:strCache>
                <c:ptCount val="1"/>
                <c:pt idx="0">
                  <c:v>ETS 247.90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'O2_Channel&amp;Results_B'!$O$19:$W$19</c:f>
              <c:strCache/>
            </c:strRef>
          </c:cat>
          <c:val>
            <c:numRef>
              <c:f>'O2_Channel&amp;Results_B'!$O$20:$W$20</c:f>
              <c:numCache/>
            </c:numRef>
          </c:val>
        </c:ser>
        <c:gapWidth val="50"/>
        <c:axId val="37822554"/>
        <c:axId val="4858667"/>
      </c:barChart>
      <c:catAx>
        <c:axId val="37822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8667"/>
        <c:crossesAt val="0"/>
        <c:auto val="0"/>
        <c:lblOffset val="100"/>
        <c:tickLblSkip val="1"/>
        <c:noMultiLvlLbl val="0"/>
      </c:catAx>
      <c:valAx>
        <c:axId val="48586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2554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4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925"/>
          <c:y val="0.0495"/>
          <c:w val="0.923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</c:f>
              <c:strCache>
                <c:ptCount val="1"/>
                <c:pt idx="0">
                  <c:v>Cyt c effect (FCF)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'O2_Channel&amp;Results_A'!$D$2</c:f>
              <c:strCache>
                <c:ptCount val="1"/>
                <c:pt idx="0">
                  <c:v>Heart</c:v>
                </c:pt>
              </c:strCache>
            </c:strRef>
          </c:cat>
          <c:val>
            <c:numRef>
              <c:f>'O2_Channel&amp;Results_B'!$Q$22</c:f>
              <c:numCache/>
            </c:numRef>
          </c:val>
        </c:ser>
        <c:gapWidth val="50"/>
        <c:axId val="43728004"/>
        <c:axId val="58007717"/>
      </c:barChart>
      <c:catAx>
        <c:axId val="43728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7717"/>
        <c:crossesAt val="0"/>
        <c:auto val="0"/>
        <c:lblOffset val="100"/>
        <c:tickLblSkip val="1"/>
        <c:noMultiLvlLbl val="0"/>
      </c:catAx>
      <c:valAx>
        <c:axId val="580077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FCFc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28004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3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975"/>
          <c:y val="0.0485"/>
          <c:w val="0.936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Tabelle1!$J$10:$R$10</c:f>
                <c:numCache>
                  <c:ptCount val="9"/>
                  <c:pt idx="0">
                    <c:v>0.06933181989533654</c:v>
                  </c:pt>
                  <c:pt idx="1">
                    <c:v>0.786161319323326</c:v>
                  </c:pt>
                  <c:pt idx="2">
                    <c:v>0.8790221173622988</c:v>
                  </c:pt>
                  <c:pt idx="3">
                    <c:v>0.7967148880325289</c:v>
                  </c:pt>
                  <c:pt idx="4">
                    <c:v>0.34200987239165853</c:v>
                  </c:pt>
                  <c:pt idx="5">
                    <c:v>0.790138794967237</c:v>
                  </c:pt>
                  <c:pt idx="6">
                    <c:v>0.3015280091673922</c:v>
                  </c:pt>
                  <c:pt idx="7">
                    <c:v>0.5574653086178103</c:v>
                  </c:pt>
                  <c:pt idx="8">
                    <c:v>0.12756206332605283</c:v>
                  </c:pt>
                </c:numCache>
              </c:numRef>
            </c:plus>
            <c:minus>
              <c:numRef>
                <c:f>Tabelle1!$J$10:$R$10</c:f>
                <c:numCache>
                  <c:ptCount val="9"/>
                  <c:pt idx="0">
                    <c:v>0.06933181989533654</c:v>
                  </c:pt>
                  <c:pt idx="1">
                    <c:v>0.786161319323326</c:v>
                  </c:pt>
                  <c:pt idx="2">
                    <c:v>0.8790221173622988</c:v>
                  </c:pt>
                  <c:pt idx="3">
                    <c:v>0.7967148880325289</c:v>
                  </c:pt>
                  <c:pt idx="4">
                    <c:v>0.34200987239165853</c:v>
                  </c:pt>
                  <c:pt idx="5">
                    <c:v>0.790138794967237</c:v>
                  </c:pt>
                  <c:pt idx="6">
                    <c:v>0.3015280091673922</c:v>
                  </c:pt>
                  <c:pt idx="7">
                    <c:v>0.5574653086178103</c:v>
                  </c:pt>
                  <c:pt idx="8">
                    <c:v>0.12756206332605283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Tabelle1!$J$5:$R$5</c:f>
              <c:strCache/>
            </c:strRef>
          </c:cat>
          <c:val>
            <c:numRef>
              <c:f>Tabelle1!$J$9:$R$9</c:f>
              <c:numCache/>
            </c:numRef>
          </c:val>
        </c:ser>
        <c:gapWidth val="50"/>
        <c:axId val="52307406"/>
        <c:axId val="1004607"/>
      </c:barChart>
      <c:catAx>
        <c:axId val="52307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607"/>
        <c:crossesAt val="0"/>
        <c:auto val="0"/>
        <c:lblOffset val="100"/>
        <c:tickLblSkip val="1"/>
        <c:noMultiLvlLbl val="0"/>
      </c:catAx>
      <c:valAx>
        <c:axId val="100460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740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3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5"/>
          <c:y val="0.0485"/>
          <c:w val="0.938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Tabelle1!$J$43:$R$43</c:f>
                <c:numCache>
                  <c:ptCount val="9"/>
                  <c:pt idx="0">
                    <c:v>0.07003214130841358</c:v>
                  </c:pt>
                  <c:pt idx="1">
                    <c:v>0.7980928067845987</c:v>
                  </c:pt>
                  <c:pt idx="2">
                    <c:v>0.8945994419705916</c:v>
                  </c:pt>
                  <c:pt idx="3">
                    <c:v>0.8128657944550848</c:v>
                  </c:pt>
                  <c:pt idx="4">
                    <c:v>0.3524677318624283</c:v>
                  </c:pt>
                  <c:pt idx="5">
                    <c:v>0.818391342205277</c:v>
                  </c:pt>
                  <c:pt idx="6">
                    <c:v>0.3124658090275568</c:v>
                  </c:pt>
                  <c:pt idx="7">
                    <c:v>0.6017574216649476</c:v>
                  </c:pt>
                  <c:pt idx="8">
                    <c:v>0.13790406728641758</c:v>
                  </c:pt>
                </c:numCache>
              </c:numRef>
            </c:plus>
            <c:minus>
              <c:numRef>
                <c:f>Tabelle1!$J$43:$R$43</c:f>
                <c:numCache>
                  <c:ptCount val="9"/>
                  <c:pt idx="0">
                    <c:v>0.07003214130841358</c:v>
                  </c:pt>
                  <c:pt idx="1">
                    <c:v>0.7980928067845987</c:v>
                  </c:pt>
                  <c:pt idx="2">
                    <c:v>0.8945994419705916</c:v>
                  </c:pt>
                  <c:pt idx="3">
                    <c:v>0.8128657944550848</c:v>
                  </c:pt>
                  <c:pt idx="4">
                    <c:v>0.3524677318624283</c:v>
                  </c:pt>
                  <c:pt idx="5">
                    <c:v>0.818391342205277</c:v>
                  </c:pt>
                  <c:pt idx="6">
                    <c:v>0.3124658090275568</c:v>
                  </c:pt>
                  <c:pt idx="7">
                    <c:v>0.6017574216649476</c:v>
                  </c:pt>
                  <c:pt idx="8">
                    <c:v>0.13790406728641758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Tabelle1!$J$5:$R$5</c:f>
              <c:strCache/>
            </c:strRef>
          </c:cat>
          <c:val>
            <c:numRef>
              <c:f>Tabelle1!$J$42:$R$42</c:f>
              <c:numCache/>
            </c:numRef>
          </c:val>
        </c:ser>
        <c:gapWidth val="50"/>
        <c:axId val="9041464"/>
        <c:axId val="14264313"/>
      </c:barChart>
      <c:catAx>
        <c:axId val="9041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64313"/>
        <c:crossesAt val="0"/>
        <c:auto val="0"/>
        <c:lblOffset val="100"/>
        <c:tickLblSkip val="1"/>
        <c:noMultiLvlLbl val="0"/>
      </c:catAx>
      <c:valAx>
        <c:axId val="1426431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146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2114550</xdr:colOff>
      <xdr:row>27</xdr:row>
      <xdr:rowOff>19050</xdr:rowOff>
    </xdr:from>
    <xdr:to>
      <xdr:col>8</xdr:col>
      <xdr:colOff>2085975</xdr:colOff>
      <xdr:row>50</xdr:row>
      <xdr:rowOff>142875</xdr:rowOff>
    </xdr:to>
    <xdr:graphicFrame>
      <xdr:nvGraphicFramePr>
        <xdr:cNvPr id="3" name="Chart 1"/>
        <xdr:cNvGraphicFramePr/>
      </xdr:nvGraphicFramePr>
      <xdr:xfrm>
        <a:off x="7315200" y="4648200"/>
        <a:ext cx="32956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14</xdr:row>
      <xdr:rowOff>57150</xdr:rowOff>
    </xdr:to>
    <xdr:pic>
      <xdr:nvPicPr>
        <xdr:cNvPr id="4" name="Picture 11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7250"/>
          <a:ext cx="54197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27</xdr:row>
      <xdr:rowOff>152400</xdr:rowOff>
    </xdr:from>
    <xdr:to>
      <xdr:col>8</xdr:col>
      <xdr:colOff>85725</xdr:colOff>
      <xdr:row>51</xdr:row>
      <xdr:rowOff>114300</xdr:rowOff>
    </xdr:to>
    <xdr:graphicFrame>
      <xdr:nvGraphicFramePr>
        <xdr:cNvPr id="3" name="Chart 1"/>
        <xdr:cNvGraphicFramePr/>
      </xdr:nvGraphicFramePr>
      <xdr:xfrm>
        <a:off x="5314950" y="4781550"/>
        <a:ext cx="329565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14</xdr:row>
      <xdr:rowOff>57150</xdr:rowOff>
    </xdr:to>
    <xdr:pic>
      <xdr:nvPicPr>
        <xdr:cNvPr id="4" name="Picture 1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7250"/>
          <a:ext cx="54197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11</xdr:row>
      <xdr:rowOff>57150</xdr:rowOff>
    </xdr:from>
    <xdr:to>
      <xdr:col>15</xdr:col>
      <xdr:colOff>400050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8534400" y="1866900"/>
        <a:ext cx="32956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15</xdr:col>
      <xdr:colOff>247650</xdr:colOff>
      <xdr:row>69</xdr:row>
      <xdr:rowOff>66675</xdr:rowOff>
    </xdr:to>
    <xdr:graphicFrame>
      <xdr:nvGraphicFramePr>
        <xdr:cNvPr id="2" name="Chart 1"/>
        <xdr:cNvGraphicFramePr/>
      </xdr:nvGraphicFramePr>
      <xdr:xfrm>
        <a:off x="8382000" y="7343775"/>
        <a:ext cx="32956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3"/>
  <sheetViews>
    <sheetView showGridLines="0" tabSelected="1" zoomScale="80" zoomScaleNormal="80" zoomScalePageLayoutView="55" workbookViewId="0" topLeftCell="A1">
      <selection activeCell="D37" sqref="D37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4" width="12.00390625" style="0" customWidth="1"/>
    <col min="15" max="20" width="8.7109375" style="0" customWidth="1"/>
    <col min="21" max="22" width="8.7109375" style="5" customWidth="1"/>
    <col min="23" max="23" width="8.7109375" style="0" customWidth="1"/>
    <col min="24" max="24" width="11.8515625" style="0" customWidth="1"/>
    <col min="25" max="25" width="12.28125" style="135" customWidth="1"/>
    <col min="26" max="26" width="8.7109375" style="135" customWidth="1"/>
    <col min="27" max="27" width="12.421875" style="135" customWidth="1"/>
    <col min="28" max="28" width="8.7109375" style="135" customWidth="1"/>
    <col min="29" max="29" width="15.421875" style="135" customWidth="1"/>
    <col min="30" max="30" width="17.7109375" style="135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47</v>
      </c>
      <c r="B1" s="19"/>
      <c r="C1" s="49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42"/>
      <c r="J1" s="242"/>
      <c r="K1" s="23"/>
      <c r="L1" s="117" t="s">
        <v>17</v>
      </c>
      <c r="M1" s="284" t="s">
        <v>13</v>
      </c>
      <c r="N1" s="284"/>
      <c r="O1" s="71" t="s">
        <v>44</v>
      </c>
      <c r="P1" s="120" t="s">
        <v>45</v>
      </c>
      <c r="Q1" s="120" t="s">
        <v>46</v>
      </c>
      <c r="R1" s="120" t="s">
        <v>27</v>
      </c>
      <c r="S1" s="120" t="s">
        <v>28</v>
      </c>
      <c r="T1" s="229" t="s">
        <v>29</v>
      </c>
      <c r="U1" s="228" t="s">
        <v>43</v>
      </c>
      <c r="V1" s="228" t="s">
        <v>53</v>
      </c>
      <c r="W1" s="230" t="s">
        <v>6</v>
      </c>
      <c r="X1" s="148"/>
      <c r="Y1" s="149"/>
      <c r="Z1" s="150"/>
      <c r="AB1" s="150"/>
      <c r="AC1" s="151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</row>
    <row r="2" spans="1:60" s="25" customFormat="1" ht="13.5" customHeight="1" thickBot="1">
      <c r="A2" s="48" t="str">
        <f>L4</f>
        <v>2015-10-09 P1-02.DLD</v>
      </c>
      <c r="B2" s="44" t="str">
        <f>M11</f>
        <v>1A: O2 Flux per V [pmol/(s*ml)]</v>
      </c>
      <c r="C2" s="236" t="s">
        <v>47</v>
      </c>
      <c r="D2" s="237" t="s">
        <v>51</v>
      </c>
      <c r="E2" s="238" t="s">
        <v>48</v>
      </c>
      <c r="F2" s="237" t="s">
        <v>75</v>
      </c>
      <c r="G2" s="237" t="s">
        <v>30</v>
      </c>
      <c r="H2" s="140"/>
      <c r="I2" s="140"/>
      <c r="J2" s="140"/>
      <c r="M2" s="274" t="s">
        <v>78</v>
      </c>
      <c r="N2" s="275" t="s">
        <v>79</v>
      </c>
      <c r="O2" s="276">
        <f>N3+O3</f>
        <v>20</v>
      </c>
      <c r="P2" s="276">
        <f aca="true" t="shared" si="0" ref="P2:W2">O2+P3</f>
        <v>30</v>
      </c>
      <c r="Q2" s="276">
        <f t="shared" si="0"/>
        <v>35</v>
      </c>
      <c r="R2" s="276">
        <f t="shared" si="0"/>
        <v>40</v>
      </c>
      <c r="S2" s="276">
        <f t="shared" si="0"/>
        <v>60</v>
      </c>
      <c r="T2" s="276">
        <f t="shared" si="0"/>
        <v>70</v>
      </c>
      <c r="U2" s="276">
        <f t="shared" si="0"/>
        <v>71</v>
      </c>
      <c r="V2" s="276">
        <f t="shared" si="0"/>
        <v>151</v>
      </c>
      <c r="W2" s="276">
        <f t="shared" si="0"/>
        <v>154</v>
      </c>
      <c r="X2" s="183"/>
      <c r="Y2" s="184"/>
      <c r="Z2" s="185"/>
      <c r="AB2" s="185"/>
      <c r="AC2" s="144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</row>
    <row r="3" spans="1:60" s="25" customFormat="1" ht="13.5" customHeight="1">
      <c r="A3" s="130"/>
      <c r="B3" s="131"/>
      <c r="C3" s="132"/>
      <c r="D3" s="133"/>
      <c r="E3" s="19" t="s">
        <v>48</v>
      </c>
      <c r="F3" s="134" t="s">
        <v>49</v>
      </c>
      <c r="G3" s="19" t="s">
        <v>50</v>
      </c>
      <c r="L3" s="139"/>
      <c r="M3" s="274" t="s">
        <v>80</v>
      </c>
      <c r="N3" s="277"/>
      <c r="O3" s="278">
        <v>20</v>
      </c>
      <c r="P3" s="278">
        <v>10</v>
      </c>
      <c r="Q3" s="278">
        <v>5</v>
      </c>
      <c r="R3" s="278">
        <v>5</v>
      </c>
      <c r="S3" s="278">
        <v>20</v>
      </c>
      <c r="T3" s="279">
        <v>10</v>
      </c>
      <c r="U3" s="278">
        <v>1</v>
      </c>
      <c r="V3" s="278">
        <v>80</v>
      </c>
      <c r="W3" s="278">
        <v>3</v>
      </c>
      <c r="X3" s="27"/>
      <c r="Y3" s="184"/>
      <c r="Z3" s="185"/>
      <c r="AB3" s="185"/>
      <c r="AC3" s="144"/>
      <c r="AD3" s="142"/>
      <c r="AE3" s="90"/>
      <c r="AF3" s="136"/>
      <c r="AG3" s="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12"/>
      <c r="AY3" s="84"/>
      <c r="AZ3" s="84"/>
      <c r="BA3" s="84"/>
      <c r="BB3" s="84"/>
      <c r="BC3" s="90"/>
      <c r="BD3" s="84"/>
      <c r="BE3" s="84"/>
      <c r="BF3" s="84"/>
      <c r="BG3" s="84"/>
      <c r="BH3" s="84"/>
    </row>
    <row r="4" spans="1:60" s="25" customFormat="1" ht="13.5" customHeight="1">
      <c r="A4" s="130"/>
      <c r="B4" s="131"/>
      <c r="C4" s="132"/>
      <c r="D4" s="133"/>
      <c r="E4" s="231">
        <v>4</v>
      </c>
      <c r="F4" s="134">
        <v>2</v>
      </c>
      <c r="G4" s="133">
        <f>E4/F4</f>
        <v>2</v>
      </c>
      <c r="L4" s="109" t="s">
        <v>56</v>
      </c>
      <c r="M4" s="135"/>
      <c r="N4" s="27"/>
      <c r="O4" s="27"/>
      <c r="P4" s="27"/>
      <c r="Q4" s="27"/>
      <c r="R4" s="27"/>
      <c r="S4" s="41"/>
      <c r="T4" s="140"/>
      <c r="U4" s="27"/>
      <c r="V4" s="27"/>
      <c r="W4" s="27"/>
      <c r="X4" s="27"/>
      <c r="Y4" s="184"/>
      <c r="Z4" s="185"/>
      <c r="AB4" s="185"/>
      <c r="AC4" s="144"/>
      <c r="AD4" s="142"/>
      <c r="AE4" s="90"/>
      <c r="AF4" s="136"/>
      <c r="AG4" s="12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12"/>
      <c r="AY4" s="84"/>
      <c r="AZ4" s="84"/>
      <c r="BA4" s="84"/>
      <c r="BB4" s="84"/>
      <c r="BC4" s="90"/>
      <c r="BD4" s="84"/>
      <c r="BE4" s="84"/>
      <c r="BF4" s="84"/>
      <c r="BG4" s="84"/>
      <c r="BH4" s="84"/>
    </row>
    <row r="5" spans="1:54" s="25" customFormat="1" ht="13.5" customHeight="1">
      <c r="A5" s="45" t="s">
        <v>12</v>
      </c>
      <c r="B5" s="47"/>
      <c r="C5" s="46"/>
      <c r="D5" s="46"/>
      <c r="E5" s="46"/>
      <c r="F5" s="46"/>
      <c r="G5" s="46"/>
      <c r="L5" s="4"/>
      <c r="M5" s="9" t="s">
        <v>57</v>
      </c>
      <c r="N5" s="28" t="s">
        <v>58</v>
      </c>
      <c r="O5" s="71" t="s">
        <v>44</v>
      </c>
      <c r="P5" s="120" t="s">
        <v>45</v>
      </c>
      <c r="Q5" s="120" t="s">
        <v>46</v>
      </c>
      <c r="R5" s="120" t="s">
        <v>59</v>
      </c>
      <c r="S5" s="120" t="s">
        <v>60</v>
      </c>
      <c r="T5" s="229" t="s">
        <v>61</v>
      </c>
      <c r="U5" s="228" t="s">
        <v>62</v>
      </c>
      <c r="V5" s="228" t="s">
        <v>53</v>
      </c>
      <c r="W5" s="230" t="s">
        <v>63</v>
      </c>
      <c r="X5" s="27"/>
      <c r="Y5" s="27"/>
      <c r="Z5" s="27"/>
      <c r="AB5" s="27"/>
      <c r="AC5" s="27"/>
      <c r="AD5" s="27"/>
      <c r="AE5" s="41"/>
      <c r="AW5" s="11"/>
      <c r="BB5" s="29"/>
    </row>
    <row r="6" spans="1:54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64</v>
      </c>
      <c r="N6" s="30"/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6">
        <v>0</v>
      </c>
      <c r="X6" s="27"/>
      <c r="Y6" s="27"/>
      <c r="Z6" s="27"/>
      <c r="AB6" s="27"/>
      <c r="AC6" s="27"/>
      <c r="AD6" s="27"/>
      <c r="AE6" s="41"/>
      <c r="AW6" s="11"/>
      <c r="BB6" s="29"/>
    </row>
    <row r="7" spans="1:54" s="25" customFormat="1" ht="13.5" customHeight="1" thickBot="1">
      <c r="A7" s="52"/>
      <c r="B7" s="52"/>
      <c r="C7" s="53"/>
      <c r="D7" s="53"/>
      <c r="E7" s="50"/>
      <c r="F7" s="54"/>
      <c r="G7" s="52"/>
      <c r="L7" s="5"/>
      <c r="M7" s="1" t="s">
        <v>65</v>
      </c>
      <c r="N7" s="30"/>
      <c r="O7" s="31">
        <v>0.005555555555555556</v>
      </c>
      <c r="P7" s="31">
        <v>0.008101851851851851</v>
      </c>
      <c r="Q7" s="31">
        <v>0.009166666666666667</v>
      </c>
      <c r="R7" s="31">
        <v>0.010671296296296297</v>
      </c>
      <c r="S7" s="31">
        <v>0.01383101851851852</v>
      </c>
      <c r="T7" s="31">
        <v>0.017395833333333336</v>
      </c>
      <c r="U7" s="31">
        <v>0.022847222222222224</v>
      </c>
      <c r="V7" s="31">
        <v>0.02542824074074074</v>
      </c>
      <c r="W7" s="31">
        <v>0.030949074074074077</v>
      </c>
      <c r="X7" s="27"/>
      <c r="Y7" s="27"/>
      <c r="Z7" s="27"/>
      <c r="AB7" s="27"/>
      <c r="AC7" s="27"/>
      <c r="AD7" s="27"/>
      <c r="AE7" s="41"/>
      <c r="AW7" s="11"/>
      <c r="BB7" s="29"/>
    </row>
    <row r="8" spans="1:54" s="25" customFormat="1" ht="13.5" customHeight="1">
      <c r="A8" s="52"/>
      <c r="B8" s="52"/>
      <c r="C8" s="55"/>
      <c r="D8" s="53"/>
      <c r="E8" s="50"/>
      <c r="F8" s="56"/>
      <c r="G8" s="52"/>
      <c r="L8" s="5"/>
      <c r="M8" s="1" t="s">
        <v>66</v>
      </c>
      <c r="N8" s="31"/>
      <c r="O8" s="31">
        <v>0.006817129629629629</v>
      </c>
      <c r="P8" s="31">
        <v>0.008622685185185185</v>
      </c>
      <c r="Q8" s="31">
        <v>0.009872685185185186</v>
      </c>
      <c r="R8" s="31">
        <v>0.011435185185185185</v>
      </c>
      <c r="S8" s="31">
        <v>0.014525462962962964</v>
      </c>
      <c r="T8" s="31">
        <v>0.017534722222222222</v>
      </c>
      <c r="U8" s="31">
        <v>0.023564814814814813</v>
      </c>
      <c r="V8" s="31">
        <v>0.02585648148148148</v>
      </c>
      <c r="W8" s="31">
        <v>0.03196759259259259</v>
      </c>
      <c r="X8" s="27"/>
      <c r="Y8" s="74" t="s">
        <v>18</v>
      </c>
      <c r="Z8" s="224"/>
      <c r="AW8" s="11"/>
      <c r="BB8" s="29"/>
    </row>
    <row r="9" spans="1:54" s="25" customFormat="1" ht="13.5" customHeight="1">
      <c r="A9" s="51"/>
      <c r="B9" s="51"/>
      <c r="C9" s="51"/>
      <c r="D9" s="51"/>
      <c r="E9" s="51"/>
      <c r="F9" s="51"/>
      <c r="G9" s="51"/>
      <c r="L9" s="3"/>
      <c r="M9" s="6" t="s">
        <v>67</v>
      </c>
      <c r="N9" s="33"/>
      <c r="O9" s="34">
        <v>54</v>
      </c>
      <c r="P9" s="34">
        <v>22</v>
      </c>
      <c r="Q9" s="34">
        <v>30</v>
      </c>
      <c r="R9" s="34">
        <v>33</v>
      </c>
      <c r="S9" s="34">
        <v>30</v>
      </c>
      <c r="T9" s="34">
        <v>6</v>
      </c>
      <c r="U9" s="34">
        <v>32</v>
      </c>
      <c r="V9" s="34">
        <v>19</v>
      </c>
      <c r="W9" s="34">
        <v>43</v>
      </c>
      <c r="X9" s="27"/>
      <c r="Y9" s="75" t="s">
        <v>16</v>
      </c>
      <c r="Z9" s="225"/>
      <c r="AW9" s="11"/>
      <c r="BB9" s="29"/>
    </row>
    <row r="10" spans="1:54" s="25" customFormat="1" ht="13.5" customHeight="1">
      <c r="A10" s="51"/>
      <c r="B10" s="51"/>
      <c r="C10" s="51"/>
      <c r="D10" s="51"/>
      <c r="E10" s="51"/>
      <c r="F10" s="51"/>
      <c r="G10" s="51"/>
      <c r="L10" s="7"/>
      <c r="M10" s="127" t="s">
        <v>68</v>
      </c>
      <c r="N10" s="115" t="s">
        <v>69</v>
      </c>
      <c r="O10" s="35">
        <v>239.9783</v>
      </c>
      <c r="P10" s="35">
        <v>225.9328</v>
      </c>
      <c r="Q10" s="35">
        <v>213.6138</v>
      </c>
      <c r="R10" s="35">
        <v>192.3991</v>
      </c>
      <c r="S10" s="35">
        <v>136.3504</v>
      </c>
      <c r="T10" s="35">
        <v>74.4428</v>
      </c>
      <c r="U10" s="35">
        <v>186.0116</v>
      </c>
      <c r="V10" s="35">
        <v>174.9929</v>
      </c>
      <c r="W10" s="35">
        <v>164.1408</v>
      </c>
      <c r="X10" s="27"/>
      <c r="Y10" s="72" t="s">
        <v>4</v>
      </c>
      <c r="Z10" s="226" t="s">
        <v>6</v>
      </c>
      <c r="AW10" s="11"/>
      <c r="BB10" s="29"/>
    </row>
    <row r="11" spans="1:54" s="38" customFormat="1" ht="13.5" customHeight="1" thickBot="1">
      <c r="A11" s="52"/>
      <c r="B11" s="52"/>
      <c r="C11" s="52"/>
      <c r="D11" s="52"/>
      <c r="E11" s="52"/>
      <c r="F11" s="52"/>
      <c r="G11" s="52"/>
      <c r="L11" s="15" t="s">
        <v>70</v>
      </c>
      <c r="M11" s="128" t="s">
        <v>71</v>
      </c>
      <c r="N11" s="60" t="s">
        <v>72</v>
      </c>
      <c r="O11" s="37">
        <v>15.9498</v>
      </c>
      <c r="P11" s="37">
        <v>120.065</v>
      </c>
      <c r="Q11" s="37">
        <v>124.7163</v>
      </c>
      <c r="R11" s="37">
        <v>185.9639</v>
      </c>
      <c r="S11" s="37">
        <v>228.2208</v>
      </c>
      <c r="T11" s="232">
        <v>255.1856</v>
      </c>
      <c r="U11" s="234">
        <v>59.5741</v>
      </c>
      <c r="V11" s="234">
        <v>71.8315</v>
      </c>
      <c r="W11" s="233">
        <v>2.0895</v>
      </c>
      <c r="X11" s="27"/>
      <c r="Y11" s="94">
        <f>T11</f>
        <v>255.1856</v>
      </c>
      <c r="Z11" s="227">
        <f>W11</f>
        <v>2.0895</v>
      </c>
      <c r="AW11" s="13"/>
      <c r="BB11" s="40"/>
    </row>
    <row r="12" spans="1:54" s="38" customFormat="1" ht="13.5" customHeight="1">
      <c r="A12" s="52"/>
      <c r="B12" s="52"/>
      <c r="C12" s="52"/>
      <c r="D12" s="52"/>
      <c r="E12" s="52"/>
      <c r="F12" s="52"/>
      <c r="G12" s="52"/>
      <c r="L12"/>
      <c r="M12"/>
      <c r="N12"/>
      <c r="O12"/>
      <c r="P12"/>
      <c r="Q12"/>
      <c r="R12"/>
      <c r="S12"/>
      <c r="T12"/>
      <c r="U12"/>
      <c r="V12"/>
      <c r="W12"/>
      <c r="X12" s="27"/>
      <c r="Y12" s="39"/>
      <c r="Z12" s="39"/>
      <c r="AB12" s="39"/>
      <c r="AC12" s="39"/>
      <c r="AD12" s="39"/>
      <c r="AE12" s="43"/>
      <c r="AW12" s="13"/>
      <c r="BB12" s="40"/>
    </row>
    <row r="13" spans="1:54" s="25" customFormat="1" ht="13.5" customHeight="1">
      <c r="A13" s="52"/>
      <c r="B13" s="52"/>
      <c r="C13" s="52"/>
      <c r="D13" s="52"/>
      <c r="E13" s="52"/>
      <c r="F13" s="52"/>
      <c r="G13" s="52"/>
      <c r="L13"/>
      <c r="M13"/>
      <c r="N13"/>
      <c r="O13"/>
      <c r="P13"/>
      <c r="Q13"/>
      <c r="R13"/>
      <c r="S13"/>
      <c r="T13"/>
      <c r="U13"/>
      <c r="V13"/>
      <c r="W13"/>
      <c r="X13" s="27"/>
      <c r="Y13" s="27"/>
      <c r="Z13" s="27"/>
      <c r="AA13" s="286" t="s">
        <v>39</v>
      </c>
      <c r="AB13" s="286"/>
      <c r="AC13" s="286"/>
      <c r="AD13" s="286"/>
      <c r="AE13" s="286"/>
      <c r="AW13" s="11"/>
      <c r="BB13" s="29"/>
    </row>
    <row r="14" spans="1:54" s="25" customFormat="1" ht="13.5" customHeight="1">
      <c r="A14" s="52"/>
      <c r="B14" s="52"/>
      <c r="C14" s="52"/>
      <c r="D14" s="52"/>
      <c r="E14" s="52"/>
      <c r="F14" s="52"/>
      <c r="G14" s="52"/>
      <c r="L14" s="5"/>
      <c r="T14" s="140"/>
      <c r="X14" s="27"/>
      <c r="Y14" s="27"/>
      <c r="Z14" s="27"/>
      <c r="AA14" s="223" t="s">
        <v>22</v>
      </c>
      <c r="AB14" s="223" t="s">
        <v>31</v>
      </c>
      <c r="AC14" s="223" t="s">
        <v>31</v>
      </c>
      <c r="AD14" s="223" t="s">
        <v>32</v>
      </c>
      <c r="AE14" s="223" t="s">
        <v>33</v>
      </c>
      <c r="AF14"/>
      <c r="AW14" s="11"/>
      <c r="BB14" s="29"/>
    </row>
    <row r="15" spans="1:54" s="25" customFormat="1" ht="13.5" customHeight="1">
      <c r="A15" s="57"/>
      <c r="B15" s="57"/>
      <c r="C15" s="57"/>
      <c r="D15" s="57"/>
      <c r="E15" s="57"/>
      <c r="F15" s="57"/>
      <c r="G15" s="57"/>
      <c r="L15" s="5"/>
      <c r="T15" s="140"/>
      <c r="X15" s="27"/>
      <c r="Y15" s="27"/>
      <c r="Z15" s="27"/>
      <c r="AA15" s="260"/>
      <c r="AB15" s="260"/>
      <c r="AC15" s="260"/>
      <c r="AD15" s="256">
        <f>T20</f>
        <v>1</v>
      </c>
      <c r="AE15" s="256">
        <f>U20</f>
        <v>0.22696410143977935</v>
      </c>
      <c r="AF15" s="241" t="s">
        <v>14</v>
      </c>
      <c r="AW15" s="11"/>
      <c r="BB15" s="29"/>
    </row>
    <row r="16" spans="1:54" s="25" customFormat="1" ht="13.5" customHeight="1">
      <c r="A16" s="52"/>
      <c r="B16" s="52"/>
      <c r="C16" s="52"/>
      <c r="D16" s="52"/>
      <c r="E16" s="52"/>
      <c r="F16" s="52"/>
      <c r="G16" s="52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/>
      <c r="Y16" s="27"/>
      <c r="Z16" s="27"/>
      <c r="AA16" s="257" t="e">
        <f>#REF!</f>
        <v>#REF!</v>
      </c>
      <c r="AB16" s="258">
        <f>P20</f>
        <v>0.45650734928582987</v>
      </c>
      <c r="AC16" s="258">
        <f>R20</f>
        <v>0.7154129280290253</v>
      </c>
      <c r="AD16" s="258">
        <f>S20</f>
        <v>0.8889115240831928</v>
      </c>
      <c r="AE16" s="260"/>
      <c r="AF16" s="240" t="s">
        <v>38</v>
      </c>
      <c r="AW16" s="11"/>
      <c r="BB16" s="29"/>
    </row>
    <row r="17" spans="1:54" s="25" customFormat="1" ht="13.5" customHeight="1">
      <c r="A17" s="95"/>
      <c r="B17" s="95"/>
      <c r="C17" s="96"/>
      <c r="D17" s="97"/>
      <c r="E17" s="97"/>
      <c r="F17" s="97"/>
      <c r="G17" s="97"/>
      <c r="M17" s="128" t="s">
        <v>54</v>
      </c>
      <c r="N17" s="60" t="s">
        <v>55</v>
      </c>
      <c r="O17" s="81">
        <f>O11/O23</f>
        <v>4.027727272727272</v>
      </c>
      <c r="P17" s="81">
        <f aca="true" t="shared" si="1" ref="P17:W17">P11/P23</f>
        <v>30.47180346175321</v>
      </c>
      <c r="Q17" s="81">
        <f t="shared" si="1"/>
        <v>31.731605548056226</v>
      </c>
      <c r="R17" s="81">
        <f t="shared" si="1"/>
        <v>47.433434338941964</v>
      </c>
      <c r="S17" s="81">
        <f t="shared" si="1"/>
        <v>58.79981415302933</v>
      </c>
      <c r="T17" s="81">
        <f t="shared" si="1"/>
        <v>66.07753189228015</v>
      </c>
      <c r="U17" s="81">
        <f t="shared" si="1"/>
        <v>15.433781263793577</v>
      </c>
      <c r="V17" s="81">
        <f t="shared" si="1"/>
        <v>19.3846763045621</v>
      </c>
      <c r="W17" s="81">
        <f t="shared" si="1"/>
        <v>0.5647261832431447</v>
      </c>
      <c r="Y17" s="73" t="s">
        <v>14</v>
      </c>
      <c r="Z17" s="253" t="s">
        <v>42</v>
      </c>
      <c r="AA17" s="260"/>
      <c r="AB17" s="259">
        <f>O20</f>
        <v>0.05285991115789493</v>
      </c>
      <c r="AC17" s="260"/>
      <c r="AD17" s="260"/>
      <c r="AE17" s="260"/>
      <c r="AF17" s="235" t="s">
        <v>37</v>
      </c>
      <c r="AW17" s="11"/>
      <c r="BB17" s="29"/>
    </row>
    <row r="18" spans="1:54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L18" s="79"/>
      <c r="M18" s="128" t="s">
        <v>54</v>
      </c>
      <c r="N18" s="80" t="s">
        <v>21</v>
      </c>
      <c r="O18" s="81">
        <f>O17-$W$17</f>
        <v>3.463001089484128</v>
      </c>
      <c r="P18" s="81">
        <f aca="true" t="shared" si="2" ref="P18:W18">P17-$W$17</f>
        <v>29.907077278510066</v>
      </c>
      <c r="Q18" s="81">
        <f t="shared" si="2"/>
        <v>31.16687936481308</v>
      </c>
      <c r="R18" s="81">
        <f t="shared" si="2"/>
        <v>46.86870815569882</v>
      </c>
      <c r="S18" s="81">
        <f t="shared" si="2"/>
        <v>58.235087969786186</v>
      </c>
      <c r="T18" s="81">
        <f t="shared" si="2"/>
        <v>65.51280570903701</v>
      </c>
      <c r="U18" s="81">
        <f t="shared" si="2"/>
        <v>14.869055080550432</v>
      </c>
      <c r="V18" s="81">
        <f t="shared" si="2"/>
        <v>18.819950121318954</v>
      </c>
      <c r="W18" s="81">
        <f t="shared" si="2"/>
        <v>0</v>
      </c>
      <c r="X18" s="16"/>
      <c r="Y18" s="92">
        <f>$Y11-$Z11</f>
        <v>253.0961</v>
      </c>
      <c r="Z18" s="254">
        <f>Q22</f>
        <v>0.03729504483375474</v>
      </c>
      <c r="AA18"/>
      <c r="AB18" s="239" t="s">
        <v>52</v>
      </c>
      <c r="AC18" s="239" t="s">
        <v>34</v>
      </c>
      <c r="AD18" s="239" t="s">
        <v>35</v>
      </c>
      <c r="AE18" s="239" t="s">
        <v>36</v>
      </c>
      <c r="AF18"/>
      <c r="AW18" s="11"/>
      <c r="BB18" s="29"/>
    </row>
    <row r="19" spans="1:54" s="25" customFormat="1" ht="13.5" customHeight="1">
      <c r="A19" s="124" t="s">
        <v>26</v>
      </c>
      <c r="B19" s="125" t="s">
        <v>25</v>
      </c>
      <c r="C19" s="126"/>
      <c r="E19" s="104"/>
      <c r="F19" s="100"/>
      <c r="G19" s="104"/>
      <c r="L19" s="16"/>
      <c r="M19" s="16"/>
      <c r="N19" s="16"/>
      <c r="O19" s="71" t="s">
        <v>44</v>
      </c>
      <c r="P19" s="120" t="s">
        <v>45</v>
      </c>
      <c r="Q19" s="120" t="s">
        <v>46</v>
      </c>
      <c r="R19" s="120" t="s">
        <v>27</v>
      </c>
      <c r="S19" s="120" t="s">
        <v>28</v>
      </c>
      <c r="T19" s="229" t="s">
        <v>29</v>
      </c>
      <c r="U19" s="228" t="s">
        <v>43</v>
      </c>
      <c r="V19" s="228" t="s">
        <v>53</v>
      </c>
      <c r="W19" s="230" t="s">
        <v>6</v>
      </c>
      <c r="X19" s="16"/>
      <c r="Y19" s="27"/>
      <c r="Z19" s="27"/>
      <c r="AB19" s="27"/>
      <c r="AC19" s="27"/>
      <c r="AD19" s="27"/>
      <c r="AE19" s="41"/>
      <c r="AW19" s="11"/>
      <c r="BB19" s="29"/>
    </row>
    <row r="20" spans="1:54" s="41" customFormat="1" ht="13.5" customHeight="1" thickBot="1">
      <c r="A20" s="101" t="s">
        <v>20</v>
      </c>
      <c r="B20" s="102" t="s">
        <v>2</v>
      </c>
      <c r="C20" s="97"/>
      <c r="D20" s="103"/>
      <c r="E20" s="97"/>
      <c r="F20" s="100"/>
      <c r="G20" s="97"/>
      <c r="L20" s="18"/>
      <c r="M20" s="62" t="s">
        <v>15</v>
      </c>
      <c r="N20" s="62" t="s">
        <v>21</v>
      </c>
      <c r="O20" s="61">
        <f aca="true" t="shared" si="3" ref="O20:W20">O18/$T$18</f>
        <v>0.05285991115789493</v>
      </c>
      <c r="P20" s="61">
        <f t="shared" si="3"/>
        <v>0.45650734928582987</v>
      </c>
      <c r="Q20" s="61">
        <f t="shared" si="3"/>
        <v>0.47573720935163427</v>
      </c>
      <c r="R20" s="61">
        <f t="shared" si="3"/>
        <v>0.7154129280290253</v>
      </c>
      <c r="S20" s="61">
        <f t="shared" si="3"/>
        <v>0.8889115240831928</v>
      </c>
      <c r="T20" s="61">
        <f t="shared" si="3"/>
        <v>1</v>
      </c>
      <c r="U20" s="61">
        <f t="shared" si="3"/>
        <v>0.22696410143977935</v>
      </c>
      <c r="V20" s="61">
        <f t="shared" si="3"/>
        <v>0.2872713192120679</v>
      </c>
      <c r="W20" s="61">
        <f t="shared" si="3"/>
        <v>0</v>
      </c>
      <c r="X20" s="16"/>
      <c r="Y20" s="27"/>
      <c r="Z20" s="27"/>
      <c r="AB20" s="27"/>
      <c r="AC20" s="27"/>
      <c r="AD20" s="27"/>
      <c r="AW20" s="12"/>
      <c r="BB20" s="42"/>
    </row>
    <row r="21" spans="1:54" s="16" customFormat="1" ht="13.5" customHeight="1">
      <c r="A21" s="105" t="s">
        <v>6</v>
      </c>
      <c r="B21" s="106" t="s">
        <v>5</v>
      </c>
      <c r="C21" s="97"/>
      <c r="D21" s="97"/>
      <c r="E21" s="59"/>
      <c r="F21" s="59"/>
      <c r="G21" s="59"/>
      <c r="L21" s="41"/>
      <c r="O21" s="121" t="s">
        <v>23</v>
      </c>
      <c r="P21" s="123" t="s">
        <v>24</v>
      </c>
      <c r="Q21" s="253" t="s">
        <v>41</v>
      </c>
      <c r="R21" s="41"/>
      <c r="S21" s="41"/>
      <c r="T21" s="27"/>
      <c r="U21" s="41"/>
      <c r="V21" s="41"/>
      <c r="W21" s="41"/>
      <c r="AW21" s="22"/>
      <c r="BB21" s="17"/>
    </row>
    <row r="22" spans="1:54" s="16" customFormat="1" ht="13.5" customHeight="1" thickBot="1">
      <c r="A22" s="68"/>
      <c r="B22" s="69"/>
      <c r="C22" s="59"/>
      <c r="D22" s="59"/>
      <c r="E22" s="59"/>
      <c r="F22" s="59"/>
      <c r="G22" s="59"/>
      <c r="L22" s="18"/>
      <c r="M22" s="62"/>
      <c r="N22" s="62"/>
      <c r="O22" s="61">
        <f>O11/P11</f>
        <v>0.13284304335151792</v>
      </c>
      <c r="P22" s="61">
        <f>S11/T11</f>
        <v>0.8943325955696559</v>
      </c>
      <c r="Q22" s="61">
        <f>(Q11-P11)/Q11</f>
        <v>0.03729504483375474</v>
      </c>
      <c r="R22" s="62"/>
      <c r="S22" s="62"/>
      <c r="T22" s="62"/>
      <c r="U22" s="62"/>
      <c r="V22" s="62"/>
      <c r="W22" s="62"/>
      <c r="AW22" s="22"/>
      <c r="BB22" s="17"/>
    </row>
    <row r="23" spans="1:54" s="16" customFormat="1" ht="13.5" customHeight="1">
      <c r="A23" s="68"/>
      <c r="B23" s="69"/>
      <c r="C23" s="59"/>
      <c r="D23" s="59"/>
      <c r="E23" s="59"/>
      <c r="F23" s="59"/>
      <c r="G23" s="59"/>
      <c r="L23" s="41"/>
      <c r="M23" s="280" t="s">
        <v>81</v>
      </c>
      <c r="N23" s="137" t="s">
        <v>82</v>
      </c>
      <c r="O23" s="36">
        <f>E4-(E4*O3/1000)/2</f>
        <v>3.96</v>
      </c>
      <c r="P23" s="36">
        <f>O23-(O23*P3/1000)/2</f>
        <v>3.9402</v>
      </c>
      <c r="Q23" s="36">
        <f aca="true" t="shared" si="4" ref="Q23:W23">P23-(P23*Q3/1000)/2</f>
        <v>3.9303494999999997</v>
      </c>
      <c r="R23" s="36">
        <f t="shared" si="4"/>
        <v>3.9205236262499996</v>
      </c>
      <c r="S23" s="36">
        <f t="shared" si="4"/>
        <v>3.8813183899874995</v>
      </c>
      <c r="T23" s="36">
        <f t="shared" si="4"/>
        <v>3.861911798037562</v>
      </c>
      <c r="U23" s="36">
        <f t="shared" si="4"/>
        <v>3.859980842138543</v>
      </c>
      <c r="V23" s="36">
        <f t="shared" si="4"/>
        <v>3.7055816084530013</v>
      </c>
      <c r="W23" s="36">
        <f t="shared" si="4"/>
        <v>3.700023236040322</v>
      </c>
      <c r="AW23" s="22"/>
      <c r="BB23" s="17"/>
    </row>
    <row r="24" spans="1:54" s="16" customFormat="1" ht="13.5" customHeight="1">
      <c r="A24" s="68"/>
      <c r="B24" s="69"/>
      <c r="C24" s="59"/>
      <c r="D24" s="59"/>
      <c r="E24" s="59"/>
      <c r="F24" s="59"/>
      <c r="G24" s="59"/>
      <c r="L24" s="41"/>
      <c r="M24" s="137"/>
      <c r="N24" s="138"/>
      <c r="O24" s="36"/>
      <c r="P24" s="36"/>
      <c r="Q24" s="36"/>
      <c r="R24" s="36"/>
      <c r="S24" s="36"/>
      <c r="T24" s="36"/>
      <c r="U24" s="27"/>
      <c r="V24" s="27"/>
      <c r="W24" s="41"/>
      <c r="AW24" s="22"/>
      <c r="BB24" s="17"/>
    </row>
    <row r="25" spans="1:54" s="16" customFormat="1" ht="13.5" customHeight="1">
      <c r="A25" s="68"/>
      <c r="B25" s="69"/>
      <c r="C25" s="59"/>
      <c r="D25" s="59"/>
      <c r="E25" s="59"/>
      <c r="F25" s="59"/>
      <c r="G25" s="59"/>
      <c r="L25" s="41"/>
      <c r="AW25" s="22"/>
      <c r="BB25" s="17"/>
    </row>
    <row r="26" spans="1:54" s="16" customFormat="1" ht="13.5" customHeight="1">
      <c r="A26" s="68"/>
      <c r="B26" s="69"/>
      <c r="C26" s="59"/>
      <c r="D26" s="59"/>
      <c r="E26" s="59"/>
      <c r="F26" s="59"/>
      <c r="G26" s="59"/>
      <c r="L26" s="41"/>
      <c r="M26" s="137"/>
      <c r="N26" s="138"/>
      <c r="O26" s="36"/>
      <c r="P26" s="36"/>
      <c r="Q26" s="36"/>
      <c r="R26" s="36"/>
      <c r="S26" s="36"/>
      <c r="T26" s="36"/>
      <c r="U26" s="27"/>
      <c r="V26" s="27"/>
      <c r="W26" s="41"/>
      <c r="AW26" s="22"/>
      <c r="BB26" s="17"/>
    </row>
    <row r="27" spans="1:54" s="16" customFormat="1" ht="13.5" customHeight="1">
      <c r="A27" s="68"/>
      <c r="B27" s="69"/>
      <c r="C27" s="59"/>
      <c r="D27" s="59"/>
      <c r="E27" s="59"/>
      <c r="F27" s="59"/>
      <c r="G27" s="59"/>
      <c r="L27" s="41"/>
      <c r="AW27" s="22"/>
      <c r="BB27" s="17"/>
    </row>
    <row r="28" spans="1:54" s="16" customFormat="1" ht="13.5" customHeight="1">
      <c r="A28" s="68"/>
      <c r="B28" s="69"/>
      <c r="C28" s="59"/>
      <c r="D28" s="59"/>
      <c r="E28" s="59"/>
      <c r="F28" s="59"/>
      <c r="G28" s="59"/>
      <c r="L28" s="41"/>
      <c r="M28" s="137"/>
      <c r="N28" s="138"/>
      <c r="O28" s="36"/>
      <c r="P28" s="36"/>
      <c r="Q28" s="36"/>
      <c r="R28" s="36"/>
      <c r="S28" s="36"/>
      <c r="T28" s="36"/>
      <c r="U28" s="27"/>
      <c r="V28" s="27"/>
      <c r="W28" s="41"/>
      <c r="AW28" s="22"/>
      <c r="BB28" s="17"/>
    </row>
    <row r="29" spans="1:54" s="16" customFormat="1" ht="13.5" customHeight="1">
      <c r="A29" s="68"/>
      <c r="B29" s="69"/>
      <c r="C29" s="59"/>
      <c r="D29" s="59"/>
      <c r="E29" s="59"/>
      <c r="F29" s="59"/>
      <c r="G29" s="59"/>
      <c r="L29" s="41"/>
      <c r="AW29" s="22"/>
      <c r="BB29" s="17"/>
    </row>
    <row r="30" spans="1:54" s="16" customFormat="1" ht="13.5" customHeight="1">
      <c r="A30" s="68"/>
      <c r="B30" s="69"/>
      <c r="C30" s="59"/>
      <c r="D30" s="59"/>
      <c r="E30" s="59"/>
      <c r="F30" s="59"/>
      <c r="G30" s="59"/>
      <c r="L30" s="41"/>
      <c r="M30" s="137"/>
      <c r="N30" s="138"/>
      <c r="O30" s="36"/>
      <c r="P30" s="36"/>
      <c r="Q30" s="36"/>
      <c r="R30" s="36"/>
      <c r="S30" s="36"/>
      <c r="T30" s="36"/>
      <c r="U30" s="27"/>
      <c r="V30" s="27"/>
      <c r="W30" s="41"/>
      <c r="X30" s="41"/>
      <c r="AW30" s="22"/>
      <c r="BB30" s="17"/>
    </row>
    <row r="31" spans="1:54" s="16" customFormat="1" ht="13.5" customHeight="1">
      <c r="A31" s="68"/>
      <c r="B31" s="69"/>
      <c r="C31" s="59"/>
      <c r="D31" s="59"/>
      <c r="E31" s="59"/>
      <c r="F31" s="59"/>
      <c r="G31" s="59"/>
      <c r="L31" s="41"/>
      <c r="M31" s="137"/>
      <c r="N31" s="138"/>
      <c r="O31" s="41"/>
      <c r="P31" s="41"/>
      <c r="Q31" s="41"/>
      <c r="R31" s="41"/>
      <c r="S31" s="41"/>
      <c r="T31" s="41"/>
      <c r="U31" s="27"/>
      <c r="V31" s="27"/>
      <c r="W31" s="41"/>
      <c r="X31" s="41"/>
      <c r="AW31" s="22"/>
      <c r="BB31" s="17"/>
    </row>
    <row r="32" spans="1:54" s="16" customFormat="1" ht="13.5" customHeight="1">
      <c r="A32" s="68"/>
      <c r="B32" s="69"/>
      <c r="C32" s="59"/>
      <c r="D32" s="59"/>
      <c r="E32" s="59"/>
      <c r="F32" s="59"/>
      <c r="G32" s="59"/>
      <c r="L32" s="41"/>
      <c r="M32" s="137"/>
      <c r="N32" s="138"/>
      <c r="O32" s="41"/>
      <c r="P32" s="41"/>
      <c r="Q32" s="41"/>
      <c r="R32" s="41"/>
      <c r="S32" s="41"/>
      <c r="T32" s="41"/>
      <c r="U32" s="27"/>
      <c r="V32" s="27"/>
      <c r="W32" s="41"/>
      <c r="X32" s="41"/>
      <c r="AW32" s="22"/>
      <c r="BB32" s="17"/>
    </row>
    <row r="33" spans="1:54" s="16" customFormat="1" ht="13.5" customHeight="1">
      <c r="A33" s="68"/>
      <c r="B33" s="69"/>
      <c r="C33" s="59"/>
      <c r="D33" s="59"/>
      <c r="E33" s="59"/>
      <c r="F33" s="59"/>
      <c r="G33" s="59"/>
      <c r="L33" s="41"/>
      <c r="M33" s="137"/>
      <c r="N33" s="138"/>
      <c r="O33" s="41"/>
      <c r="P33" s="41"/>
      <c r="Q33" s="41"/>
      <c r="R33" s="41"/>
      <c r="S33" s="41"/>
      <c r="T33" s="41"/>
      <c r="U33" s="27"/>
      <c r="V33" s="27"/>
      <c r="W33" s="41"/>
      <c r="X33" s="41"/>
      <c r="AW33" s="22"/>
      <c r="BB33" s="17"/>
    </row>
    <row r="34" spans="1:54" s="16" customFormat="1" ht="13.5" customHeight="1">
      <c r="A34" s="68"/>
      <c r="B34" s="69"/>
      <c r="C34" s="59"/>
      <c r="D34" s="59"/>
      <c r="E34" s="59"/>
      <c r="F34" s="59"/>
      <c r="G34" s="59"/>
      <c r="L34" s="41"/>
      <c r="M34" s="137"/>
      <c r="N34" s="138"/>
      <c r="O34" s="41"/>
      <c r="P34" s="41"/>
      <c r="Q34" s="41"/>
      <c r="R34" s="41"/>
      <c r="S34" s="41"/>
      <c r="T34" s="41"/>
      <c r="U34" s="27"/>
      <c r="V34" s="27"/>
      <c r="W34" s="41"/>
      <c r="X34" s="41"/>
      <c r="AW34" s="22"/>
      <c r="BB34" s="17"/>
    </row>
    <row r="35" spans="1:54" s="16" customFormat="1" ht="13.5" customHeight="1">
      <c r="A35" s="68"/>
      <c r="B35" s="69"/>
      <c r="C35" s="59"/>
      <c r="D35" s="59"/>
      <c r="E35" s="59"/>
      <c r="F35" s="59"/>
      <c r="G35" s="59"/>
      <c r="L35" s="41"/>
      <c r="M35" s="137"/>
      <c r="N35" s="138"/>
      <c r="O35" s="41"/>
      <c r="P35" s="41"/>
      <c r="Q35" s="41"/>
      <c r="R35" s="41"/>
      <c r="S35" s="41"/>
      <c r="T35" s="41"/>
      <c r="U35" s="27"/>
      <c r="V35" s="27"/>
      <c r="W35" s="41"/>
      <c r="X35" s="41"/>
      <c r="AA35"/>
      <c r="AB35" s="239"/>
      <c r="AC35" s="239"/>
      <c r="AD35" s="239"/>
      <c r="AE35" s="239"/>
      <c r="AF35"/>
      <c r="AW35" s="22"/>
      <c r="BB35" s="17"/>
    </row>
    <row r="36" spans="1:54" s="16" customFormat="1" ht="13.5" customHeight="1">
      <c r="A36" s="68"/>
      <c r="B36" s="69"/>
      <c r="C36" s="59"/>
      <c r="D36" s="59"/>
      <c r="E36" s="59"/>
      <c r="F36" s="59"/>
      <c r="G36" s="59"/>
      <c r="L36" s="41"/>
      <c r="M36" s="137"/>
      <c r="N36" s="138"/>
      <c r="O36" s="41"/>
      <c r="P36" s="41"/>
      <c r="Q36" s="41"/>
      <c r="R36" s="41"/>
      <c r="S36" s="41"/>
      <c r="T36" s="41"/>
      <c r="U36" s="27"/>
      <c r="V36" s="27"/>
      <c r="W36" s="41"/>
      <c r="X36" s="41"/>
      <c r="AW36" s="22"/>
      <c r="BB36" s="17"/>
    </row>
    <row r="37" spans="1:54" s="16" customFormat="1" ht="13.5" customHeight="1">
      <c r="A37" s="68"/>
      <c r="B37" s="69"/>
      <c r="C37" s="59"/>
      <c r="D37" s="59"/>
      <c r="E37" s="59"/>
      <c r="F37" s="59"/>
      <c r="G37" s="59"/>
      <c r="L37" s="41"/>
      <c r="M37" s="137"/>
      <c r="N37" s="138"/>
      <c r="O37" s="41"/>
      <c r="P37" s="41"/>
      <c r="Q37" s="41"/>
      <c r="R37" s="41"/>
      <c r="S37" s="41"/>
      <c r="T37" s="41"/>
      <c r="U37" s="27"/>
      <c r="V37" s="27"/>
      <c r="W37" s="41"/>
      <c r="X37" s="41"/>
      <c r="AW37" s="22"/>
      <c r="BB37" s="17"/>
    </row>
    <row r="38" spans="1:54" s="16" customFormat="1" ht="13.5" customHeight="1">
      <c r="A38" s="68"/>
      <c r="B38" s="69"/>
      <c r="C38" s="59"/>
      <c r="D38" s="59"/>
      <c r="E38" s="59"/>
      <c r="F38" s="59"/>
      <c r="G38" s="59"/>
      <c r="L38" s="41"/>
      <c r="O38" s="41"/>
      <c r="P38" s="41"/>
      <c r="Q38" s="41"/>
      <c r="R38" s="41"/>
      <c r="S38" s="41"/>
      <c r="T38" s="41"/>
      <c r="U38" s="27"/>
      <c r="V38" s="27"/>
      <c r="W38" s="41"/>
      <c r="X38" s="41"/>
      <c r="AW38" s="22"/>
      <c r="BB38" s="17"/>
    </row>
    <row r="39" spans="1:54" s="16" customFormat="1" ht="13.5" customHeight="1">
      <c r="A39" s="68"/>
      <c r="B39" s="69"/>
      <c r="C39" s="59"/>
      <c r="D39" s="59"/>
      <c r="E39" s="59"/>
      <c r="F39" s="59"/>
      <c r="G39" s="59"/>
      <c r="L39" s="41"/>
      <c r="M39" s="137"/>
      <c r="N39" s="138"/>
      <c r="O39" s="41"/>
      <c r="P39" s="41"/>
      <c r="Q39" s="41"/>
      <c r="R39" s="41"/>
      <c r="S39" s="41"/>
      <c r="T39" s="41"/>
      <c r="U39" s="27"/>
      <c r="V39" s="27"/>
      <c r="W39" s="41"/>
      <c r="X39" s="41"/>
      <c r="AW39" s="22"/>
      <c r="BB39" s="17"/>
    </row>
    <row r="40" spans="1:54" s="16" customFormat="1" ht="13.5" customHeight="1">
      <c r="A40" s="68"/>
      <c r="B40" s="69"/>
      <c r="C40" s="59"/>
      <c r="D40" s="59"/>
      <c r="E40" s="59"/>
      <c r="F40" s="59"/>
      <c r="G40" s="59"/>
      <c r="L40" s="41"/>
      <c r="M40" s="137"/>
      <c r="N40" s="138"/>
      <c r="O40" s="41"/>
      <c r="P40" s="41"/>
      <c r="Q40" s="41"/>
      <c r="R40" s="41"/>
      <c r="S40" s="41"/>
      <c r="T40" s="41"/>
      <c r="U40" s="27"/>
      <c r="V40" s="27"/>
      <c r="W40" s="41"/>
      <c r="X40" s="41"/>
      <c r="AW40" s="22"/>
      <c r="BB40" s="17"/>
    </row>
    <row r="41" spans="1:54" s="16" customFormat="1" ht="13.5" customHeight="1">
      <c r="A41" s="68"/>
      <c r="B41" s="69"/>
      <c r="C41" s="59"/>
      <c r="D41" s="59"/>
      <c r="E41" s="59"/>
      <c r="F41" s="59"/>
      <c r="G41" s="59"/>
      <c r="L41" s="41"/>
      <c r="M41" s="137"/>
      <c r="N41" s="138"/>
      <c r="O41" s="41"/>
      <c r="P41" s="41"/>
      <c r="Q41" s="41"/>
      <c r="R41" s="41"/>
      <c r="S41" s="41"/>
      <c r="T41" s="41"/>
      <c r="U41" s="27"/>
      <c r="V41" s="27"/>
      <c r="W41" s="41"/>
      <c r="X41" s="41"/>
      <c r="AW41" s="22"/>
      <c r="BB41" s="17"/>
    </row>
    <row r="42" spans="1:54" s="16" customFormat="1" ht="13.5" customHeight="1">
      <c r="A42" s="68"/>
      <c r="B42" s="69"/>
      <c r="C42" s="59"/>
      <c r="D42" s="59"/>
      <c r="E42" s="59"/>
      <c r="F42" s="59"/>
      <c r="G42" s="59"/>
      <c r="L42" s="41"/>
      <c r="M42" s="137"/>
      <c r="N42" s="138"/>
      <c r="O42" s="41"/>
      <c r="P42" s="41"/>
      <c r="Q42" s="41"/>
      <c r="R42" s="41"/>
      <c r="S42" s="41"/>
      <c r="T42" s="41"/>
      <c r="U42" s="27"/>
      <c r="V42" s="27"/>
      <c r="W42" s="41"/>
      <c r="X42" s="41"/>
      <c r="AW42" s="22"/>
      <c r="BB42" s="17"/>
    </row>
    <row r="43" spans="1:54" s="16" customFormat="1" ht="13.5" customHeight="1">
      <c r="A43" s="68"/>
      <c r="B43" s="69"/>
      <c r="C43" s="59"/>
      <c r="D43" s="59"/>
      <c r="E43" s="59"/>
      <c r="F43" s="59"/>
      <c r="G43" s="59"/>
      <c r="L43" s="41"/>
      <c r="M43" s="137"/>
      <c r="N43" s="138"/>
      <c r="O43" s="41"/>
      <c r="P43" s="41"/>
      <c r="Q43" s="41"/>
      <c r="R43" s="41"/>
      <c r="S43" s="41"/>
      <c r="T43" s="41"/>
      <c r="U43" s="27"/>
      <c r="V43" s="27"/>
      <c r="W43" s="41"/>
      <c r="X43" s="41"/>
      <c r="AW43" s="22"/>
      <c r="BB43" s="17"/>
    </row>
    <row r="44" spans="1:54" s="16" customFormat="1" ht="13.5" customHeight="1">
      <c r="A44" s="68"/>
      <c r="B44" s="69"/>
      <c r="C44" s="59"/>
      <c r="D44" s="59"/>
      <c r="E44" s="59"/>
      <c r="F44" s="59"/>
      <c r="G44" s="59"/>
      <c r="L44" s="41"/>
      <c r="M44" s="137"/>
      <c r="N44" s="138"/>
      <c r="O44" s="41"/>
      <c r="P44" s="41"/>
      <c r="Q44" s="41"/>
      <c r="R44" s="41"/>
      <c r="S44" s="41"/>
      <c r="T44" s="41"/>
      <c r="U44" s="27"/>
      <c r="V44" s="27"/>
      <c r="W44" s="41"/>
      <c r="X44" s="41"/>
      <c r="AW44" s="22"/>
      <c r="BB44" s="17"/>
    </row>
    <row r="45" spans="1:54" s="16" customFormat="1" ht="13.5" customHeight="1">
      <c r="A45" s="68"/>
      <c r="B45" s="69"/>
      <c r="C45" s="59"/>
      <c r="D45" s="59"/>
      <c r="E45" s="59"/>
      <c r="F45" s="59"/>
      <c r="G45" s="59"/>
      <c r="L45" s="41"/>
      <c r="M45" s="137"/>
      <c r="N45" s="138"/>
      <c r="O45" s="41"/>
      <c r="P45" s="41"/>
      <c r="Q45" s="41"/>
      <c r="R45" s="41"/>
      <c r="S45" s="41"/>
      <c r="T45" s="41"/>
      <c r="U45" s="27"/>
      <c r="V45" s="27"/>
      <c r="W45" s="41"/>
      <c r="X45" s="41"/>
      <c r="AW45" s="22"/>
      <c r="BB45" s="17"/>
    </row>
    <row r="46" spans="1:54" s="16" customFormat="1" ht="13.5" customHeight="1">
      <c r="A46" s="68"/>
      <c r="B46" s="69"/>
      <c r="C46" s="59"/>
      <c r="D46" s="59"/>
      <c r="E46" s="59"/>
      <c r="F46" s="59"/>
      <c r="G46" s="59"/>
      <c r="L46" s="41"/>
      <c r="M46" s="137"/>
      <c r="N46" s="138"/>
      <c r="O46" s="41"/>
      <c r="P46" s="41"/>
      <c r="Q46" s="41"/>
      <c r="R46" s="41"/>
      <c r="S46" s="41"/>
      <c r="T46" s="41"/>
      <c r="U46" s="27"/>
      <c r="V46" s="27"/>
      <c r="W46" s="41"/>
      <c r="X46" s="41"/>
      <c r="AW46" s="22"/>
      <c r="BB46" s="17"/>
    </row>
    <row r="47" spans="1:54" s="16" customFormat="1" ht="13.5" customHeight="1">
      <c r="A47" s="68"/>
      <c r="B47" s="69"/>
      <c r="C47" s="59"/>
      <c r="D47" s="59"/>
      <c r="E47" s="59"/>
      <c r="F47" s="59"/>
      <c r="G47" s="59"/>
      <c r="L47" s="41"/>
      <c r="M47" s="137"/>
      <c r="N47" s="138"/>
      <c r="O47" s="41"/>
      <c r="P47" s="41"/>
      <c r="Q47" s="41"/>
      <c r="R47" s="41"/>
      <c r="S47" s="41"/>
      <c r="T47" s="41"/>
      <c r="U47" s="27"/>
      <c r="V47" s="27"/>
      <c r="W47" s="41"/>
      <c r="X47" s="41"/>
      <c r="AW47" s="22"/>
      <c r="BB47" s="17"/>
    </row>
    <row r="48" spans="1:54" s="16" customFormat="1" ht="13.5" customHeight="1">
      <c r="A48" s="68"/>
      <c r="B48" s="69"/>
      <c r="C48" s="59"/>
      <c r="D48" s="59"/>
      <c r="E48" s="59"/>
      <c r="F48" s="59"/>
      <c r="G48" s="59"/>
      <c r="L48" s="41"/>
      <c r="M48" s="137"/>
      <c r="N48" s="138"/>
      <c r="O48" s="41"/>
      <c r="P48" s="41"/>
      <c r="Q48" s="41"/>
      <c r="R48" s="41"/>
      <c r="S48" s="41"/>
      <c r="T48" s="41"/>
      <c r="U48" s="27"/>
      <c r="V48" s="27"/>
      <c r="W48" s="41"/>
      <c r="X48" s="41"/>
      <c r="AW48" s="22"/>
      <c r="BB48" s="17"/>
    </row>
    <row r="49" spans="1:54" s="16" customFormat="1" ht="13.5" customHeight="1">
      <c r="A49" s="68"/>
      <c r="B49" s="69"/>
      <c r="C49" s="59"/>
      <c r="D49" s="59"/>
      <c r="E49" s="59"/>
      <c r="F49" s="59"/>
      <c r="G49" s="59"/>
      <c r="L49" s="41"/>
      <c r="M49" s="137"/>
      <c r="N49" s="138"/>
      <c r="O49" s="41"/>
      <c r="P49" s="41"/>
      <c r="Q49" s="41"/>
      <c r="R49" s="41"/>
      <c r="S49" s="41"/>
      <c r="T49" s="41"/>
      <c r="U49" s="27"/>
      <c r="V49" s="27"/>
      <c r="W49" s="41"/>
      <c r="X49" s="41"/>
      <c r="AW49" s="22"/>
      <c r="BB49" s="17"/>
    </row>
    <row r="50" spans="1:54" s="16" customFormat="1" ht="13.5" customHeight="1">
      <c r="A50" s="68"/>
      <c r="B50" s="69"/>
      <c r="C50" s="59"/>
      <c r="D50" s="59"/>
      <c r="E50" s="59"/>
      <c r="F50" s="59"/>
      <c r="G50" s="59"/>
      <c r="L50" s="41"/>
      <c r="M50" s="137"/>
      <c r="N50" s="138"/>
      <c r="O50" s="41"/>
      <c r="P50" s="41"/>
      <c r="Q50" s="41"/>
      <c r="R50" s="41"/>
      <c r="S50" s="41"/>
      <c r="T50" s="41"/>
      <c r="U50" s="27"/>
      <c r="V50" s="27"/>
      <c r="W50" s="41"/>
      <c r="X50" s="41"/>
      <c r="AW50" s="22"/>
      <c r="BB50" s="17"/>
    </row>
    <row r="51" spans="1:54" s="16" customFormat="1" ht="13.5" customHeight="1">
      <c r="A51" s="68"/>
      <c r="B51" s="69"/>
      <c r="C51" s="59"/>
      <c r="D51" s="59"/>
      <c r="E51" s="59"/>
      <c r="F51" s="59"/>
      <c r="G51" s="59"/>
      <c r="L51" s="41"/>
      <c r="M51" s="137"/>
      <c r="N51" s="138"/>
      <c r="O51" s="41"/>
      <c r="P51" s="41"/>
      <c r="Q51" s="41"/>
      <c r="R51" s="41"/>
      <c r="S51" s="41"/>
      <c r="T51" s="41"/>
      <c r="U51" s="27"/>
      <c r="V51" s="27"/>
      <c r="W51" s="41"/>
      <c r="X51" s="41"/>
      <c r="AW51" s="22"/>
      <c r="BB51" s="17"/>
    </row>
    <row r="52" spans="1:54" s="16" customFormat="1" ht="13.5" customHeight="1">
      <c r="A52" s="68"/>
      <c r="B52" s="69"/>
      <c r="C52" s="59"/>
      <c r="D52" s="59"/>
      <c r="E52" s="59"/>
      <c r="F52" s="59"/>
      <c r="G52" s="59"/>
      <c r="L52" s="41"/>
      <c r="M52" s="137"/>
      <c r="N52" s="138"/>
      <c r="O52" s="41"/>
      <c r="P52" s="41"/>
      <c r="Q52" s="41"/>
      <c r="R52" s="41"/>
      <c r="S52" s="41"/>
      <c r="T52" s="41"/>
      <c r="U52" s="27"/>
      <c r="V52" s="27"/>
      <c r="W52" s="41"/>
      <c r="X52" s="41"/>
      <c r="AW52" s="22"/>
      <c r="BB52" s="17"/>
    </row>
    <row r="53" spans="1:54" s="84" customFormat="1" ht="13.5" customHeight="1">
      <c r="A53" s="70"/>
      <c r="B53" s="83"/>
      <c r="C53" s="58"/>
      <c r="D53" s="58"/>
      <c r="E53" s="58"/>
      <c r="F53" s="58"/>
      <c r="G53" s="58"/>
      <c r="U53" s="144"/>
      <c r="V53" s="144"/>
      <c r="Y53" s="144"/>
      <c r="Z53" s="144"/>
      <c r="AA53" s="144"/>
      <c r="AB53" s="144"/>
      <c r="AC53" s="144"/>
      <c r="AD53" s="144"/>
      <c r="AW53" s="12"/>
      <c r="BB53" s="90"/>
    </row>
    <row r="54" spans="1:60" s="142" customFormat="1" ht="13.5" customHeight="1">
      <c r="A54" s="176"/>
      <c r="B54" s="176"/>
      <c r="C54" s="145"/>
      <c r="D54" s="177"/>
      <c r="E54" s="177"/>
      <c r="F54" s="177"/>
      <c r="G54" s="177"/>
      <c r="L54" s="178"/>
      <c r="M54" s="285"/>
      <c r="N54" s="285"/>
      <c r="O54" s="180"/>
      <c r="P54" s="180"/>
      <c r="Q54" s="180"/>
      <c r="R54" s="179"/>
      <c r="S54" s="179"/>
      <c r="T54" s="180"/>
      <c r="W54" s="146"/>
      <c r="X54" s="147"/>
      <c r="Y54" s="148"/>
      <c r="Z54" s="149"/>
      <c r="AA54" s="150"/>
      <c r="AB54" s="150"/>
      <c r="AC54" s="151"/>
      <c r="AD54" s="152"/>
      <c r="AE54" s="153"/>
      <c r="AF54" s="154"/>
      <c r="AG54" s="152"/>
      <c r="AH54" s="155"/>
      <c r="AI54" s="156"/>
      <c r="AJ54" s="157"/>
      <c r="AK54" s="158"/>
      <c r="AL54" s="154"/>
      <c r="AM54" s="156"/>
      <c r="AN54" s="157"/>
      <c r="AO54" s="158"/>
      <c r="AP54" s="154"/>
      <c r="AQ54" s="155"/>
      <c r="AR54" s="159"/>
      <c r="AS54" s="155"/>
      <c r="AT54" s="159"/>
      <c r="AU54" s="156"/>
      <c r="AV54" s="156"/>
      <c r="AW54" s="156"/>
      <c r="AX54" s="160"/>
      <c r="AY54" s="156"/>
      <c r="AZ54" s="159"/>
      <c r="BA54" s="156"/>
      <c r="BB54" s="159"/>
      <c r="BC54" s="156"/>
      <c r="BD54" s="155"/>
      <c r="BE54" s="156"/>
      <c r="BF54" s="156"/>
      <c r="BG54" s="160"/>
      <c r="BH54" s="16"/>
    </row>
    <row r="55" spans="1:60" s="27" customFormat="1" ht="13.5" customHeight="1">
      <c r="A55" s="181"/>
      <c r="B55" s="161"/>
      <c r="C55" s="182"/>
      <c r="D55" s="162"/>
      <c r="E55" s="163"/>
      <c r="F55" s="164"/>
      <c r="G55" s="162"/>
      <c r="L55" s="139"/>
      <c r="M55" s="135"/>
      <c r="R55" s="179"/>
      <c r="Y55" s="183"/>
      <c r="Z55" s="184"/>
      <c r="AA55" s="185"/>
      <c r="AB55" s="185"/>
      <c r="AC55" s="144"/>
      <c r="AD55" s="142"/>
      <c r="AE55" s="136"/>
      <c r="AF55" s="136"/>
      <c r="AG55" s="145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6"/>
      <c r="BD55" s="144"/>
      <c r="BE55" s="144"/>
      <c r="BF55" s="144"/>
      <c r="BG55" s="144"/>
      <c r="BH55" s="144"/>
    </row>
    <row r="56" spans="1:54" s="27" customFormat="1" ht="13.5" customHeight="1">
      <c r="A56" s="165"/>
      <c r="C56" s="166"/>
      <c r="D56" s="166"/>
      <c r="E56" s="166"/>
      <c r="F56" s="166"/>
      <c r="G56" s="166"/>
      <c r="L56" s="139"/>
      <c r="M56" s="139"/>
      <c r="N56" s="180"/>
      <c r="O56" s="180"/>
      <c r="P56" s="180"/>
      <c r="Q56" s="180"/>
      <c r="R56" s="179"/>
      <c r="S56" s="179"/>
      <c r="T56" s="180"/>
      <c r="Y56" s="186"/>
      <c r="Z56" s="32"/>
      <c r="AA56" s="32"/>
      <c r="AB56" s="32"/>
      <c r="AW56" s="145"/>
      <c r="BB56" s="187"/>
    </row>
    <row r="57" spans="1:54" s="27" customFormat="1" ht="13.5" customHeight="1">
      <c r="A57" s="186"/>
      <c r="B57" s="145"/>
      <c r="C57" s="145"/>
      <c r="D57" s="145"/>
      <c r="E57" s="145"/>
      <c r="F57" s="145"/>
      <c r="G57" s="145"/>
      <c r="L57" s="139"/>
      <c r="M57" s="135"/>
      <c r="O57" s="188"/>
      <c r="P57" s="188"/>
      <c r="Q57" s="188"/>
      <c r="R57" s="188"/>
      <c r="S57" s="188"/>
      <c r="T57" s="188"/>
      <c r="Y57" s="32"/>
      <c r="Z57" s="32"/>
      <c r="AA57" s="32"/>
      <c r="AB57" s="32"/>
      <c r="AW57" s="145"/>
      <c r="BB57" s="187"/>
    </row>
    <row r="58" spans="1:54" s="27" customFormat="1" ht="13.5" customHeight="1">
      <c r="A58" s="189"/>
      <c r="B58" s="189"/>
      <c r="C58" s="56"/>
      <c r="D58" s="56"/>
      <c r="E58" s="50"/>
      <c r="F58" s="54"/>
      <c r="G58" s="189"/>
      <c r="L58" s="135"/>
      <c r="M58" s="135"/>
      <c r="O58" s="32"/>
      <c r="P58" s="32"/>
      <c r="Q58" s="32"/>
      <c r="R58" s="32"/>
      <c r="S58" s="32"/>
      <c r="T58" s="32"/>
      <c r="W58" s="32"/>
      <c r="X58" s="32"/>
      <c r="AW58" s="145"/>
      <c r="BB58" s="187"/>
    </row>
    <row r="59" spans="1:54" s="27" customFormat="1" ht="13.5" customHeight="1">
      <c r="A59" s="189"/>
      <c r="B59" s="189"/>
      <c r="C59" s="50"/>
      <c r="D59" s="56"/>
      <c r="E59" s="50"/>
      <c r="F59" s="56"/>
      <c r="G59" s="189"/>
      <c r="L59" s="135"/>
      <c r="M59" s="190"/>
      <c r="N59" s="32"/>
      <c r="O59" s="32"/>
      <c r="P59" s="32"/>
      <c r="Q59" s="32"/>
      <c r="R59" s="32"/>
      <c r="S59" s="32"/>
      <c r="T59" s="32"/>
      <c r="W59" s="170"/>
      <c r="X59" s="191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W59" s="145"/>
      <c r="BB59" s="187"/>
    </row>
    <row r="60" spans="1:54" s="39" customFormat="1" ht="13.5" customHeight="1">
      <c r="A60" s="147"/>
      <c r="B60" s="147"/>
      <c r="C60" s="147"/>
      <c r="D60" s="147"/>
      <c r="E60" s="147"/>
      <c r="F60" s="147"/>
      <c r="G60" s="147"/>
      <c r="L60" s="135"/>
      <c r="M60" s="190"/>
      <c r="N60" s="32"/>
      <c r="O60" s="27"/>
      <c r="P60" s="27"/>
      <c r="Q60" s="27"/>
      <c r="R60" s="27"/>
      <c r="S60" s="27"/>
      <c r="T60" s="27"/>
      <c r="U60" s="27"/>
      <c r="V60" s="27"/>
      <c r="W60" s="170"/>
      <c r="X60" s="191"/>
      <c r="AW60" s="192"/>
      <c r="BB60" s="193"/>
    </row>
    <row r="61" spans="1:54" s="39" customFormat="1" ht="13.5" customHeight="1">
      <c r="A61" s="147"/>
      <c r="B61" s="147"/>
      <c r="C61" s="147"/>
      <c r="D61" s="147"/>
      <c r="E61" s="147"/>
      <c r="F61" s="147"/>
      <c r="G61" s="147"/>
      <c r="L61" s="167"/>
      <c r="M61" s="168"/>
      <c r="N61" s="169"/>
      <c r="O61" s="36"/>
      <c r="P61" s="36"/>
      <c r="Q61" s="36"/>
      <c r="R61" s="36"/>
      <c r="S61" s="36"/>
      <c r="T61" s="36"/>
      <c r="U61" s="170"/>
      <c r="V61" s="170"/>
      <c r="W61" s="179"/>
      <c r="X61" s="180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W61" s="192"/>
      <c r="BB61" s="193"/>
    </row>
    <row r="62" spans="1:54" s="27" customFormat="1" ht="13.5" customHeight="1">
      <c r="A62" s="189"/>
      <c r="B62" s="189"/>
      <c r="C62" s="189"/>
      <c r="D62" s="189"/>
      <c r="E62" s="189"/>
      <c r="F62" s="189"/>
      <c r="G62" s="189"/>
      <c r="L62" s="171"/>
      <c r="M62" s="168"/>
      <c r="N62" s="138"/>
      <c r="O62" s="36"/>
      <c r="P62" s="36"/>
      <c r="Q62" s="36"/>
      <c r="R62" s="194"/>
      <c r="S62" s="36"/>
      <c r="T62" s="195"/>
      <c r="U62" s="36"/>
      <c r="V62" s="36"/>
      <c r="W62" s="196"/>
      <c r="X62" s="195"/>
      <c r="AW62" s="145"/>
      <c r="BB62" s="187"/>
    </row>
    <row r="63" spans="1:54" s="27" customFormat="1" ht="13.5" customHeight="1">
      <c r="A63" s="189"/>
      <c r="B63" s="189"/>
      <c r="C63" s="189"/>
      <c r="D63" s="189"/>
      <c r="E63" s="189"/>
      <c r="F63" s="189"/>
      <c r="G63" s="189"/>
      <c r="L63" s="135"/>
      <c r="M63" s="129"/>
      <c r="N63" s="172"/>
      <c r="O63" s="78"/>
      <c r="P63" s="78"/>
      <c r="Q63" s="78"/>
      <c r="R63" s="78"/>
      <c r="S63" s="78"/>
      <c r="T63" s="78"/>
      <c r="U63" s="173"/>
      <c r="V63" s="173"/>
      <c r="AW63" s="145"/>
      <c r="BB63" s="187"/>
    </row>
    <row r="64" spans="1:54" s="27" customFormat="1" ht="13.5" customHeight="1">
      <c r="A64" s="189"/>
      <c r="B64" s="189"/>
      <c r="C64" s="189"/>
      <c r="D64" s="189"/>
      <c r="E64" s="189"/>
      <c r="F64" s="189"/>
      <c r="G64" s="189"/>
      <c r="L64" s="135"/>
      <c r="M64" s="129"/>
      <c r="N64" s="172"/>
      <c r="O64" s="78"/>
      <c r="P64" s="78"/>
      <c r="Q64" s="78"/>
      <c r="R64" s="78"/>
      <c r="S64" s="78"/>
      <c r="T64" s="78"/>
      <c r="U64" s="173"/>
      <c r="V64" s="173"/>
      <c r="AW64" s="145"/>
      <c r="BB64" s="187"/>
    </row>
    <row r="65" spans="1:54" s="27" customFormat="1" ht="13.5" customHeight="1">
      <c r="A65" s="189"/>
      <c r="B65" s="189"/>
      <c r="C65" s="189"/>
      <c r="D65" s="189"/>
      <c r="E65" s="189"/>
      <c r="F65" s="189"/>
      <c r="G65" s="189"/>
      <c r="L65" s="135"/>
      <c r="M65" s="76"/>
      <c r="N65" s="77"/>
      <c r="O65" s="78"/>
      <c r="P65" s="78"/>
      <c r="Q65" s="78"/>
      <c r="R65" s="78"/>
      <c r="S65" s="78"/>
      <c r="T65" s="78"/>
      <c r="U65" s="174"/>
      <c r="V65" s="174"/>
      <c r="W65" s="63"/>
      <c r="X65" s="63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W65" s="145"/>
      <c r="BB65" s="187"/>
    </row>
    <row r="66" spans="1:49" s="187" customFormat="1" ht="13.5" customHeight="1">
      <c r="A66" s="197"/>
      <c r="B66" s="197"/>
      <c r="C66" s="197"/>
      <c r="D66" s="197"/>
      <c r="E66" s="197"/>
      <c r="F66" s="197"/>
      <c r="G66" s="197"/>
      <c r="L66" s="135"/>
      <c r="M66" s="27"/>
      <c r="N66" s="27"/>
      <c r="O66" s="27"/>
      <c r="P66" s="27"/>
      <c r="Q66" s="27"/>
      <c r="R66" s="27"/>
      <c r="S66" s="27"/>
      <c r="T66" s="27"/>
      <c r="U66" s="174"/>
      <c r="V66" s="174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W66" s="185"/>
    </row>
    <row r="67" spans="1:54" s="27" customFormat="1" ht="13.5" customHeight="1">
      <c r="A67" s="189"/>
      <c r="B67" s="189"/>
      <c r="C67" s="189"/>
      <c r="D67" s="189"/>
      <c r="E67" s="189"/>
      <c r="F67" s="189"/>
      <c r="G67" s="189"/>
      <c r="W67" s="187"/>
      <c r="X67" s="187"/>
      <c r="AW67" s="145"/>
      <c r="BB67" s="187"/>
    </row>
    <row r="68" spans="1:54" s="27" customFormat="1" ht="13.5" customHeight="1">
      <c r="A68" s="198"/>
      <c r="B68" s="198"/>
      <c r="C68" s="199"/>
      <c r="D68" s="199"/>
      <c r="E68" s="199"/>
      <c r="F68" s="199"/>
      <c r="G68" s="199"/>
      <c r="W68" s="73"/>
      <c r="X68" s="200"/>
      <c r="AW68" s="145"/>
      <c r="BB68" s="187"/>
    </row>
    <row r="69" spans="1:54" s="27" customFormat="1" ht="13.5" customHeight="1">
      <c r="A69" s="201"/>
      <c r="B69" s="202"/>
      <c r="C69" s="199"/>
      <c r="D69" s="199"/>
      <c r="E69" s="199"/>
      <c r="F69" s="100"/>
      <c r="G69" s="199"/>
      <c r="L69" s="135"/>
      <c r="M69" s="203"/>
      <c r="N69" s="170"/>
      <c r="O69" s="36"/>
      <c r="P69" s="36"/>
      <c r="Q69" s="36"/>
      <c r="R69" s="36"/>
      <c r="S69" s="36"/>
      <c r="T69" s="36"/>
      <c r="W69" s="93"/>
      <c r="AW69" s="145"/>
      <c r="BB69" s="187"/>
    </row>
    <row r="70" spans="1:54" s="27" customFormat="1" ht="13.5" customHeight="1">
      <c r="A70" s="204"/>
      <c r="B70" s="205"/>
      <c r="C70" s="199"/>
      <c r="D70" s="100"/>
      <c r="E70" s="206"/>
      <c r="F70" s="100"/>
      <c r="G70" s="206"/>
      <c r="L70" s="16"/>
      <c r="M70" s="16"/>
      <c r="N70" s="16"/>
      <c r="O70" s="180"/>
      <c r="P70" s="180"/>
      <c r="Q70" s="180"/>
      <c r="R70" s="179"/>
      <c r="S70" s="179"/>
      <c r="T70" s="180"/>
      <c r="U70" s="141"/>
      <c r="V70" s="141"/>
      <c r="AW70" s="145"/>
      <c r="BB70" s="187"/>
    </row>
    <row r="71" spans="1:54" s="27" customFormat="1" ht="13.5" customHeight="1">
      <c r="A71" s="207"/>
      <c r="B71" s="208"/>
      <c r="C71" s="199"/>
      <c r="D71" s="199"/>
      <c r="E71" s="199"/>
      <c r="F71" s="100"/>
      <c r="G71" s="199"/>
      <c r="L71" s="209"/>
      <c r="M71" s="210"/>
      <c r="N71" s="210"/>
      <c r="O71" s="36"/>
      <c r="P71" s="36"/>
      <c r="Q71" s="36"/>
      <c r="R71" s="36"/>
      <c r="S71" s="36"/>
      <c r="T71" s="36"/>
      <c r="U71" s="36"/>
      <c r="V71" s="36"/>
      <c r="AW71" s="145"/>
      <c r="BB71" s="187"/>
    </row>
    <row r="72" spans="1:54" s="16" customFormat="1" ht="13.5" customHeight="1">
      <c r="A72" s="211"/>
      <c r="B72" s="212"/>
      <c r="C72" s="59"/>
      <c r="D72" s="59"/>
      <c r="E72" s="59"/>
      <c r="F72" s="59"/>
      <c r="G72" s="59"/>
      <c r="L72" s="27"/>
      <c r="O72" s="213"/>
      <c r="P72" s="122"/>
      <c r="Q72" s="122"/>
      <c r="R72" s="27"/>
      <c r="S72" s="27"/>
      <c r="T72" s="27"/>
      <c r="U72" s="27"/>
      <c r="V72" s="27"/>
      <c r="W72" s="27"/>
      <c r="X72" s="27"/>
      <c r="AW72" s="22"/>
      <c r="BB72" s="17"/>
    </row>
    <row r="73" spans="1:54" s="144" customFormat="1" ht="13.5" customHeight="1">
      <c r="A73" s="214"/>
      <c r="B73" s="215"/>
      <c r="C73" s="189"/>
      <c r="D73" s="189"/>
      <c r="E73" s="189"/>
      <c r="F73" s="189"/>
      <c r="G73" s="189"/>
      <c r="L73" s="27"/>
      <c r="M73" s="210"/>
      <c r="N73" s="210"/>
      <c r="O73" s="36"/>
      <c r="P73" s="27"/>
      <c r="Q73" s="27"/>
      <c r="R73" s="27"/>
      <c r="S73" s="27"/>
      <c r="T73" s="27"/>
      <c r="U73" s="27"/>
      <c r="V73" s="27"/>
      <c r="W73" s="135"/>
      <c r="X73" s="135"/>
      <c r="AW73" s="145"/>
      <c r="BB73" s="136"/>
    </row>
    <row r="74" spans="1:56" s="135" customFormat="1" ht="13.5" customHeight="1">
      <c r="A74" s="216"/>
      <c r="B74" s="192"/>
      <c r="C74" s="192"/>
      <c r="D74" s="192"/>
      <c r="E74" s="192"/>
      <c r="F74" s="145"/>
      <c r="G74" s="145"/>
      <c r="L74" s="175"/>
      <c r="AY74" s="217"/>
      <c r="AZ74" s="217"/>
      <c r="BA74" s="217"/>
      <c r="BD74" s="188"/>
    </row>
    <row r="75" spans="1:55" s="135" customFormat="1" ht="13.5" customHeight="1">
      <c r="A75" s="183"/>
      <c r="B75" s="218"/>
      <c r="C75" s="218"/>
      <c r="D75" s="218"/>
      <c r="E75" s="218"/>
      <c r="F75" s="219"/>
      <c r="G75" s="220"/>
      <c r="H75" s="220"/>
      <c r="I75" s="220"/>
      <c r="J75" s="220"/>
      <c r="K75" s="220"/>
      <c r="L75" s="139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AX75" s="217"/>
      <c r="AY75" s="217"/>
      <c r="AZ75" s="217"/>
      <c r="BC75" s="188"/>
    </row>
    <row r="76" spans="1:55" s="135" customFormat="1" ht="13.5" customHeight="1">
      <c r="A76" s="183"/>
      <c r="B76" s="180"/>
      <c r="C76" s="218"/>
      <c r="D76" s="218"/>
      <c r="E76" s="218"/>
      <c r="F76" s="219"/>
      <c r="G76" s="220"/>
      <c r="H76" s="220"/>
      <c r="I76" s="220"/>
      <c r="J76" s="220"/>
      <c r="K76" s="220"/>
      <c r="L76" s="175"/>
      <c r="M76" s="221"/>
      <c r="N76" s="222"/>
      <c r="AX76" s="217"/>
      <c r="AY76" s="217"/>
      <c r="AZ76" s="217"/>
      <c r="BC76" s="188"/>
    </row>
    <row r="77" spans="1:55" s="135" customFormat="1" ht="13.5" customHeight="1">
      <c r="A77" s="183"/>
      <c r="B77" s="218"/>
      <c r="C77" s="218"/>
      <c r="D77" s="219"/>
      <c r="E77" s="219"/>
      <c r="F77" s="219"/>
      <c r="G77" s="220"/>
      <c r="H77" s="220"/>
      <c r="I77" s="220"/>
      <c r="J77" s="220"/>
      <c r="K77" s="220"/>
      <c r="L77" s="175"/>
      <c r="M77" s="221"/>
      <c r="AX77" s="217"/>
      <c r="AY77" s="217"/>
      <c r="AZ77" s="217"/>
      <c r="BC77" s="188"/>
    </row>
    <row r="78" spans="1:56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66"/>
      <c r="M78" s="65"/>
      <c r="N78" s="65"/>
      <c r="O78" s="65"/>
      <c r="P78" s="65"/>
      <c r="Q78" s="65"/>
      <c r="R78" s="65"/>
      <c r="S78" s="65"/>
      <c r="T78" s="65"/>
      <c r="W78" s="65"/>
      <c r="X78" s="65"/>
      <c r="AX78" s="21"/>
      <c r="BA78"/>
      <c r="BC78" s="2"/>
      <c r="BD78"/>
    </row>
    <row r="79" spans="1:56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66"/>
      <c r="M79" s="66"/>
      <c r="N79" s="66"/>
      <c r="O79" s="66"/>
      <c r="P79" s="66"/>
      <c r="Q79" s="66"/>
      <c r="R79" s="66"/>
      <c r="S79" s="66"/>
      <c r="T79" s="66"/>
      <c r="U79" s="143"/>
      <c r="V79" s="143"/>
      <c r="W79" s="66"/>
      <c r="X79" s="66"/>
      <c r="AX79" s="21"/>
      <c r="BA79"/>
      <c r="BC79" s="2"/>
      <c r="BD79"/>
    </row>
    <row r="80" spans="1:24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67"/>
      <c r="M80" s="118"/>
      <c r="N80" s="119"/>
      <c r="O80" s="65"/>
      <c r="P80" s="65"/>
      <c r="Q80" s="65"/>
      <c r="R80" s="65"/>
      <c r="S80" s="65"/>
      <c r="T80" s="65"/>
      <c r="W80" s="65"/>
      <c r="X80" s="65"/>
    </row>
    <row r="81" spans="1:11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</row>
    <row r="82" spans="1:11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 s="5"/>
      <c r="V86" s="5"/>
      <c r="W86"/>
      <c r="X86"/>
      <c r="Y86" s="135"/>
      <c r="Z86" s="135"/>
      <c r="AA86" s="135"/>
      <c r="AB86" s="135"/>
      <c r="AC86" s="135"/>
      <c r="AD86" s="135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 s="5"/>
      <c r="V87" s="5"/>
      <c r="W87"/>
      <c r="X87" s="8"/>
      <c r="Y87" s="135"/>
      <c r="Z87" s="135"/>
      <c r="AA87" s="135"/>
      <c r="AB87" s="135"/>
      <c r="AC87" s="135"/>
      <c r="AD87" s="135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 s="5"/>
      <c r="V88" s="5"/>
      <c r="W88"/>
      <c r="X88"/>
      <c r="Y88" s="135"/>
      <c r="Z88" s="135"/>
      <c r="AA88" s="135"/>
      <c r="AB88" s="135"/>
      <c r="AC88" s="135"/>
      <c r="AD88" s="135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 s="5"/>
      <c r="V89" s="5"/>
      <c r="W89"/>
      <c r="X89"/>
      <c r="Y89" s="135"/>
      <c r="Z89" s="135"/>
      <c r="AA89" s="135"/>
      <c r="AB89" s="135"/>
      <c r="AC89" s="135"/>
      <c r="AD89" s="135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 s="5"/>
      <c r="V90" s="5"/>
      <c r="W90"/>
      <c r="X90"/>
      <c r="Y90" s="135"/>
      <c r="Z90" s="135"/>
      <c r="AA90" s="135"/>
      <c r="AB90" s="135"/>
      <c r="AC90" s="135"/>
      <c r="AD90" s="135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 s="5"/>
      <c r="V91" s="5"/>
      <c r="W91"/>
      <c r="X91"/>
      <c r="Y91" s="135"/>
      <c r="Z91" s="135"/>
      <c r="AA91" s="135"/>
      <c r="AB91" s="135"/>
      <c r="AC91" s="135"/>
      <c r="AD91" s="135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 s="5"/>
      <c r="V92" s="5"/>
      <c r="W92"/>
      <c r="X92"/>
      <c r="Y92" s="135"/>
      <c r="Z92" s="135"/>
      <c r="AA92" s="135"/>
      <c r="AB92" s="135"/>
      <c r="AC92" s="135"/>
      <c r="AD92" s="135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 s="5"/>
      <c r="V93" s="5"/>
      <c r="W93"/>
      <c r="X93"/>
      <c r="Y93" s="135"/>
      <c r="Z93" s="135"/>
      <c r="AA93" s="135"/>
      <c r="AB93" s="135"/>
      <c r="AC93" s="135"/>
      <c r="AD93" s="135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 s="5"/>
      <c r="V94" s="5"/>
      <c r="W94"/>
      <c r="X94"/>
      <c r="Y94" s="135"/>
      <c r="Z94" s="135"/>
      <c r="AA94" s="135"/>
      <c r="AB94" s="135"/>
      <c r="AC94" s="135"/>
      <c r="AD94" s="135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 s="5"/>
      <c r="V95" s="5"/>
      <c r="W95"/>
      <c r="X95"/>
      <c r="Y95" s="135"/>
      <c r="Z95" s="135"/>
      <c r="AA95" s="135"/>
      <c r="AB95" s="135"/>
      <c r="AC95" s="135"/>
      <c r="AD95" s="135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 s="5"/>
      <c r="V96" s="5"/>
      <c r="W96"/>
      <c r="X96"/>
      <c r="Y96" s="135"/>
      <c r="Z96" s="135"/>
      <c r="AA96" s="135"/>
      <c r="AB96" s="135"/>
      <c r="AC96" s="135"/>
      <c r="AD96" s="135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 s="5"/>
      <c r="V97" s="5"/>
      <c r="W97"/>
      <c r="X97"/>
      <c r="Y97" s="135"/>
      <c r="Z97" s="135"/>
      <c r="AA97" s="135"/>
      <c r="AB97" s="135"/>
      <c r="AC97" s="135"/>
      <c r="AD97" s="135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 s="5"/>
      <c r="V98" s="5"/>
      <c r="W98"/>
      <c r="X98"/>
      <c r="Y98" s="135"/>
      <c r="Z98" s="135"/>
      <c r="AA98" s="135"/>
      <c r="AB98" s="135"/>
      <c r="AC98" s="135"/>
      <c r="AD98" s="135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 s="5"/>
      <c r="V99" s="5"/>
      <c r="W99"/>
      <c r="X99"/>
      <c r="Y99" s="135"/>
      <c r="Z99" s="135"/>
      <c r="AA99" s="135"/>
      <c r="AB99" s="135"/>
      <c r="AC99" s="135"/>
      <c r="AD99" s="135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 s="5"/>
      <c r="V100" s="5"/>
      <c r="W100"/>
      <c r="X100"/>
      <c r="Y100" s="135"/>
      <c r="Z100" s="135"/>
      <c r="AA100" s="135"/>
      <c r="AB100" s="135"/>
      <c r="AC100" s="135"/>
      <c r="AD100" s="135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 s="5"/>
      <c r="V101" s="5"/>
      <c r="W101"/>
      <c r="X101"/>
      <c r="Y101" s="135"/>
      <c r="Z101" s="135"/>
      <c r="AA101" s="135"/>
      <c r="AB101" s="135"/>
      <c r="AC101" s="135"/>
      <c r="AD101" s="135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 s="5"/>
      <c r="V102" s="5"/>
      <c r="W102"/>
      <c r="X102"/>
      <c r="Y102" s="135"/>
      <c r="Z102" s="135"/>
      <c r="AA102" s="135"/>
      <c r="AB102" s="135"/>
      <c r="AC102" s="135"/>
      <c r="AD102" s="135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 s="5"/>
      <c r="V103" s="5"/>
      <c r="W103"/>
      <c r="X103"/>
      <c r="Y103" s="135"/>
      <c r="Z103" s="135"/>
      <c r="AA103" s="135"/>
      <c r="AB103" s="135"/>
      <c r="AC103" s="135"/>
      <c r="AD103" s="135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0"/>
      <c r="L104"/>
      <c r="M104"/>
      <c r="N104"/>
      <c r="O104"/>
      <c r="P104"/>
      <c r="Q104"/>
      <c r="R104"/>
      <c r="S104"/>
      <c r="T104"/>
      <c r="U104" s="5"/>
      <c r="V104" s="5"/>
      <c r="W104"/>
      <c r="X104"/>
      <c r="Y104" s="135"/>
      <c r="Z104" s="135"/>
      <c r="AA104" s="135"/>
      <c r="AB104" s="135"/>
      <c r="AC104" s="135"/>
      <c r="AD104" s="135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0"/>
      <c r="L105"/>
      <c r="M105"/>
      <c r="N105"/>
      <c r="O105"/>
      <c r="P105"/>
      <c r="Q105"/>
      <c r="R105"/>
      <c r="S105"/>
      <c r="T105"/>
      <c r="U105" s="5"/>
      <c r="V105" s="5"/>
      <c r="W105"/>
      <c r="X105"/>
      <c r="Y105" s="135"/>
      <c r="Z105" s="135"/>
      <c r="AA105" s="135"/>
      <c r="AB105" s="135"/>
      <c r="AC105" s="135"/>
      <c r="AD105" s="135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0"/>
      <c r="L106"/>
      <c r="M106"/>
      <c r="N106"/>
      <c r="O106"/>
      <c r="P106"/>
      <c r="Q106"/>
      <c r="R106"/>
      <c r="S106"/>
      <c r="T106"/>
      <c r="U106" s="5"/>
      <c r="V106" s="5"/>
      <c r="W106"/>
      <c r="X106"/>
      <c r="Y106" s="135"/>
      <c r="Z106" s="135"/>
      <c r="AA106" s="135"/>
      <c r="AB106" s="135"/>
      <c r="AC106" s="135"/>
      <c r="AD106" s="135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0"/>
      <c r="L107"/>
      <c r="M107"/>
      <c r="N107"/>
      <c r="O107"/>
      <c r="P107"/>
      <c r="Q107"/>
      <c r="R107"/>
      <c r="S107"/>
      <c r="T107"/>
      <c r="U107" s="5"/>
      <c r="V107" s="5"/>
      <c r="W107"/>
      <c r="X107"/>
      <c r="Y107" s="135"/>
      <c r="Z107" s="135"/>
      <c r="AA107" s="135"/>
      <c r="AB107" s="135"/>
      <c r="AC107" s="135"/>
      <c r="AD107" s="135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0"/>
      <c r="L108"/>
      <c r="M108"/>
      <c r="N108"/>
      <c r="O108"/>
      <c r="P108"/>
      <c r="Q108"/>
      <c r="R108"/>
      <c r="S108"/>
      <c r="T108"/>
      <c r="U108" s="5"/>
      <c r="V108" s="5"/>
      <c r="W108"/>
      <c r="X108"/>
      <c r="Y108" s="135"/>
      <c r="Z108" s="135"/>
      <c r="AA108" s="135"/>
      <c r="AB108" s="135"/>
      <c r="AC108" s="135"/>
      <c r="AD108" s="135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/>
      <c r="L109"/>
      <c r="M109"/>
      <c r="N109"/>
      <c r="O109"/>
      <c r="P109"/>
      <c r="Q109"/>
      <c r="R109"/>
      <c r="S109"/>
      <c r="T109"/>
      <c r="U109" s="5"/>
      <c r="V109" s="5"/>
      <c r="W109"/>
      <c r="X109"/>
      <c r="Y109" s="135"/>
      <c r="Z109" s="135"/>
      <c r="AA109" s="135"/>
      <c r="AB109" s="135"/>
      <c r="AC109" s="135"/>
      <c r="AD109" s="135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/>
      <c r="L110"/>
      <c r="M110"/>
      <c r="N110"/>
      <c r="O110"/>
      <c r="P110"/>
      <c r="Q110"/>
      <c r="R110"/>
      <c r="S110"/>
      <c r="T110"/>
      <c r="U110" s="5"/>
      <c r="V110" s="5"/>
      <c r="W110"/>
      <c r="X110"/>
      <c r="Y110" s="135"/>
      <c r="Z110" s="135"/>
      <c r="AA110" s="135"/>
      <c r="AB110" s="135"/>
      <c r="AC110" s="135"/>
      <c r="AD110" s="135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/>
      <c r="L111"/>
      <c r="M111"/>
      <c r="N111"/>
      <c r="O111"/>
      <c r="P111"/>
      <c r="Q111"/>
      <c r="R111"/>
      <c r="S111"/>
      <c r="T111"/>
      <c r="U111" s="5"/>
      <c r="V111" s="5"/>
      <c r="W111"/>
      <c r="X111"/>
      <c r="Y111" s="135"/>
      <c r="Z111" s="135"/>
      <c r="AA111" s="135"/>
      <c r="AB111" s="135"/>
      <c r="AC111" s="135"/>
      <c r="AD111" s="135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0"/>
      <c r="L112"/>
      <c r="M112"/>
      <c r="N112"/>
      <c r="O112"/>
      <c r="P112"/>
      <c r="Q112"/>
      <c r="R112"/>
      <c r="S112"/>
      <c r="T112"/>
      <c r="U112" s="5"/>
      <c r="V112" s="5"/>
      <c r="W112"/>
      <c r="X112"/>
      <c r="Y112" s="135"/>
      <c r="Z112" s="135"/>
      <c r="AA112" s="135"/>
      <c r="AB112" s="135"/>
      <c r="AC112" s="135"/>
      <c r="AD112" s="135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10"/>
      <c r="L113"/>
      <c r="M113"/>
      <c r="N113"/>
      <c r="O113"/>
      <c r="P113"/>
      <c r="Q113"/>
      <c r="R113"/>
      <c r="S113"/>
      <c r="T113"/>
      <c r="U113" s="5"/>
      <c r="V113" s="5"/>
      <c r="W113"/>
      <c r="X113"/>
      <c r="Y113" s="135"/>
      <c r="Z113" s="135"/>
      <c r="AA113" s="135"/>
      <c r="AB113" s="135"/>
      <c r="AC113" s="135"/>
      <c r="AD113" s="135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/>
      <c r="L114"/>
      <c r="M114"/>
      <c r="N114"/>
      <c r="O114"/>
      <c r="P114"/>
      <c r="Q114"/>
      <c r="R114"/>
      <c r="S114"/>
      <c r="T114"/>
      <c r="U114" s="5"/>
      <c r="V114" s="5"/>
      <c r="W114"/>
      <c r="X114"/>
      <c r="Y114" s="135"/>
      <c r="Z114" s="135"/>
      <c r="AA114" s="135"/>
      <c r="AB114" s="135"/>
      <c r="AC114" s="135"/>
      <c r="AD114" s="135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/>
      <c r="L115"/>
      <c r="M115"/>
      <c r="N115"/>
      <c r="O115"/>
      <c r="P115"/>
      <c r="Q115"/>
      <c r="R115"/>
      <c r="S115"/>
      <c r="T115"/>
      <c r="U115" s="5"/>
      <c r="V115" s="5"/>
      <c r="W115"/>
      <c r="X115"/>
      <c r="Y115" s="135"/>
      <c r="Z115" s="135"/>
      <c r="AA115" s="135"/>
      <c r="AB115" s="135"/>
      <c r="AC115" s="135"/>
      <c r="AD115" s="135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/>
      <c r="L116"/>
      <c r="M116"/>
      <c r="N116"/>
      <c r="O116"/>
      <c r="P116"/>
      <c r="Q116"/>
      <c r="R116"/>
      <c r="S116"/>
      <c r="T116"/>
      <c r="U116" s="5"/>
      <c r="V116" s="5"/>
      <c r="W116"/>
      <c r="X116"/>
      <c r="Y116" s="135"/>
      <c r="Z116" s="135"/>
      <c r="AA116" s="135"/>
      <c r="AB116" s="135"/>
      <c r="AC116" s="135"/>
      <c r="AD116" s="135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5"/>
      <c r="V117" s="5"/>
      <c r="W117"/>
      <c r="X117"/>
      <c r="Y117" s="135"/>
      <c r="Z117" s="135"/>
      <c r="AA117" s="135"/>
      <c r="AB117" s="135"/>
      <c r="AC117" s="135"/>
      <c r="AD117" s="135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5"/>
      <c r="V118" s="5"/>
      <c r="W118"/>
      <c r="X118"/>
      <c r="Y118" s="135"/>
      <c r="Z118" s="135"/>
      <c r="AA118" s="135"/>
      <c r="AB118" s="135"/>
      <c r="AC118" s="135"/>
      <c r="AD118" s="135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5"/>
      <c r="V119" s="5"/>
      <c r="W119"/>
      <c r="X119"/>
      <c r="Y119" s="135"/>
      <c r="Z119" s="135"/>
      <c r="AA119" s="135"/>
      <c r="AB119" s="135"/>
      <c r="AC119" s="135"/>
      <c r="AD119" s="135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4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5"/>
      <c r="V123" s="5"/>
      <c r="W123"/>
      <c r="X123"/>
      <c r="Y123" s="135"/>
      <c r="Z123" s="135"/>
      <c r="AA123" s="135"/>
      <c r="AB123" s="135"/>
      <c r="AC123" s="135"/>
      <c r="AD123" s="135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M54:N54"/>
    <mergeCell ref="AA13:AE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23"/>
  <sheetViews>
    <sheetView showGridLines="0" zoomScale="80" zoomScaleNormal="80" zoomScalePageLayoutView="55" workbookViewId="0" topLeftCell="A1">
      <selection activeCell="A6" sqref="A6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4" width="12.00390625" style="0" customWidth="1"/>
    <col min="15" max="20" width="8.7109375" style="0" customWidth="1"/>
    <col min="21" max="22" width="8.7109375" style="5" customWidth="1"/>
    <col min="23" max="23" width="8.7109375" style="0" customWidth="1"/>
    <col min="24" max="24" width="11.8515625" style="0" customWidth="1"/>
    <col min="25" max="25" width="12.28125" style="135" customWidth="1"/>
    <col min="26" max="26" width="8.7109375" style="135" customWidth="1"/>
    <col min="27" max="27" width="12.421875" style="135" customWidth="1"/>
    <col min="28" max="28" width="8.7109375" style="135" customWidth="1"/>
    <col min="29" max="29" width="15.421875" style="135" customWidth="1"/>
    <col min="30" max="30" width="17.7109375" style="135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47</v>
      </c>
      <c r="B1" s="19"/>
      <c r="C1" s="49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42"/>
      <c r="J1" s="242"/>
      <c r="K1" s="23"/>
      <c r="L1" s="117" t="s">
        <v>17</v>
      </c>
      <c r="M1" s="284" t="s">
        <v>13</v>
      </c>
      <c r="N1" s="284"/>
      <c r="O1" s="71" t="s">
        <v>44</v>
      </c>
      <c r="P1" s="120" t="s">
        <v>45</v>
      </c>
      <c r="Q1" s="120" t="s">
        <v>46</v>
      </c>
      <c r="R1" s="120" t="s">
        <v>27</v>
      </c>
      <c r="S1" s="120" t="s">
        <v>28</v>
      </c>
      <c r="T1" s="229" t="s">
        <v>29</v>
      </c>
      <c r="U1" s="228" t="s">
        <v>43</v>
      </c>
      <c r="V1" s="228" t="s">
        <v>53</v>
      </c>
      <c r="W1" s="230" t="s">
        <v>6</v>
      </c>
      <c r="X1" s="148"/>
      <c r="Y1" s="149"/>
      <c r="Z1" s="150"/>
      <c r="AB1" s="150"/>
      <c r="AC1" s="151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</row>
    <row r="2" spans="1:60" s="25" customFormat="1" ht="13.5" customHeight="1" thickBot="1">
      <c r="A2" s="244" t="str">
        <f>L4</f>
        <v>2015-10-09 P1-02.DLD</v>
      </c>
      <c r="B2" s="245" t="str">
        <f>M11</f>
        <v>1B: O2 Flux per V [pmol/(s*ml)]</v>
      </c>
      <c r="C2" s="236" t="s">
        <v>47</v>
      </c>
      <c r="D2" s="237" t="s">
        <v>51</v>
      </c>
      <c r="E2" s="238" t="s">
        <v>48</v>
      </c>
      <c r="F2" s="237" t="s">
        <v>75</v>
      </c>
      <c r="G2" s="237" t="s">
        <v>30</v>
      </c>
      <c r="H2" s="140"/>
      <c r="I2" s="140"/>
      <c r="J2" s="140"/>
      <c r="M2" s="274" t="s">
        <v>78</v>
      </c>
      <c r="N2" s="275" t="s">
        <v>79</v>
      </c>
      <c r="O2" s="276">
        <f>N3+O3</f>
        <v>20</v>
      </c>
      <c r="P2" s="276">
        <f aca="true" t="shared" si="0" ref="P2:W2">O2+P3</f>
        <v>30</v>
      </c>
      <c r="Q2" s="276">
        <f t="shared" si="0"/>
        <v>35</v>
      </c>
      <c r="R2" s="276">
        <f t="shared" si="0"/>
        <v>40</v>
      </c>
      <c r="S2" s="276">
        <f t="shared" si="0"/>
        <v>60</v>
      </c>
      <c r="T2" s="276">
        <f t="shared" si="0"/>
        <v>70</v>
      </c>
      <c r="U2" s="276">
        <f t="shared" si="0"/>
        <v>71</v>
      </c>
      <c r="V2" s="276">
        <f t="shared" si="0"/>
        <v>151</v>
      </c>
      <c r="W2" s="276">
        <f t="shared" si="0"/>
        <v>154</v>
      </c>
      <c r="X2" s="183"/>
      <c r="Y2" s="184"/>
      <c r="Z2" s="185"/>
      <c r="AB2" s="185"/>
      <c r="AC2" s="144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</row>
    <row r="3" spans="1:60" s="25" customFormat="1" ht="13.5" customHeight="1">
      <c r="A3" s="130"/>
      <c r="B3" s="131"/>
      <c r="C3" s="132"/>
      <c r="D3" s="133"/>
      <c r="E3" s="19" t="s">
        <v>48</v>
      </c>
      <c r="F3" s="134" t="s">
        <v>49</v>
      </c>
      <c r="G3" s="19" t="s">
        <v>50</v>
      </c>
      <c r="L3" s="139"/>
      <c r="M3" s="274" t="s">
        <v>80</v>
      </c>
      <c r="N3" s="277"/>
      <c r="O3" s="278">
        <v>20</v>
      </c>
      <c r="P3" s="278">
        <v>10</v>
      </c>
      <c r="Q3" s="278">
        <v>5</v>
      </c>
      <c r="R3" s="278">
        <v>5</v>
      </c>
      <c r="S3" s="278">
        <v>20</v>
      </c>
      <c r="T3" s="279">
        <v>10</v>
      </c>
      <c r="U3" s="278">
        <v>1</v>
      </c>
      <c r="V3" s="278">
        <v>80</v>
      </c>
      <c r="W3" s="278">
        <v>3</v>
      </c>
      <c r="X3" s="27"/>
      <c r="Y3" s="184"/>
      <c r="Z3" s="185"/>
      <c r="AB3" s="185"/>
      <c r="AC3" s="144"/>
      <c r="AD3" s="142"/>
      <c r="AE3" s="90"/>
      <c r="AF3" s="136"/>
      <c r="AG3" s="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12"/>
      <c r="AY3" s="84"/>
      <c r="AZ3" s="84"/>
      <c r="BA3" s="84"/>
      <c r="BB3" s="84"/>
      <c r="BC3" s="90"/>
      <c r="BD3" s="84"/>
      <c r="BE3" s="84"/>
      <c r="BF3" s="84"/>
      <c r="BG3" s="84"/>
      <c r="BH3" s="84"/>
    </row>
    <row r="4" spans="1:60" s="25" customFormat="1" ht="13.5" customHeight="1">
      <c r="A4" s="130"/>
      <c r="B4" s="131"/>
      <c r="C4" s="132"/>
      <c r="D4" s="133"/>
      <c r="E4" s="231">
        <v>4</v>
      </c>
      <c r="F4" s="134">
        <v>2</v>
      </c>
      <c r="G4" s="133">
        <f>E4/F4</f>
        <v>2</v>
      </c>
      <c r="L4" s="247" t="s">
        <v>56</v>
      </c>
      <c r="M4" s="135"/>
      <c r="N4" s="27"/>
      <c r="O4" s="27"/>
      <c r="P4" s="27"/>
      <c r="Q4" s="27"/>
      <c r="R4" s="27"/>
      <c r="S4" s="41"/>
      <c r="T4" s="140"/>
      <c r="U4" s="27"/>
      <c r="V4" s="27"/>
      <c r="W4" s="27"/>
      <c r="X4" s="27"/>
      <c r="Y4" s="184"/>
      <c r="Z4" s="185"/>
      <c r="AB4" s="185"/>
      <c r="AC4" s="144"/>
      <c r="AD4" s="142"/>
      <c r="AE4" s="90"/>
      <c r="AF4" s="136"/>
      <c r="AG4" s="12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12"/>
      <c r="AY4" s="84"/>
      <c r="AZ4" s="84"/>
      <c r="BA4" s="84"/>
      <c r="BB4" s="84"/>
      <c r="BC4" s="90"/>
      <c r="BD4" s="84"/>
      <c r="BE4" s="84"/>
      <c r="BF4" s="84"/>
      <c r="BG4" s="84"/>
      <c r="BH4" s="84"/>
    </row>
    <row r="5" spans="1:54" s="25" customFormat="1" ht="13.5" customHeight="1">
      <c r="A5" s="246" t="s">
        <v>40</v>
      </c>
      <c r="B5" s="47"/>
      <c r="C5" s="46"/>
      <c r="D5" s="46"/>
      <c r="E5" s="46"/>
      <c r="F5" s="46"/>
      <c r="G5" s="46"/>
      <c r="L5" s="4"/>
      <c r="M5" s="9" t="s">
        <v>57</v>
      </c>
      <c r="N5" s="28" t="s">
        <v>58</v>
      </c>
      <c r="O5" s="71" t="s">
        <v>44</v>
      </c>
      <c r="P5" s="120" t="s">
        <v>45</v>
      </c>
      <c r="Q5" s="120" t="s">
        <v>46</v>
      </c>
      <c r="R5" s="120" t="s">
        <v>59</v>
      </c>
      <c r="S5" s="120" t="s">
        <v>60</v>
      </c>
      <c r="T5" s="229" t="s">
        <v>61</v>
      </c>
      <c r="U5" s="228" t="s">
        <v>62</v>
      </c>
      <c r="V5" s="228" t="s">
        <v>53</v>
      </c>
      <c r="W5" s="230" t="s">
        <v>63</v>
      </c>
      <c r="X5" s="27"/>
      <c r="Y5" s="27"/>
      <c r="Z5" s="27"/>
      <c r="AB5" s="27"/>
      <c r="AC5" s="27"/>
      <c r="AD5" s="27"/>
      <c r="AE5" s="41"/>
      <c r="AW5" s="11"/>
      <c r="BB5" s="29"/>
    </row>
    <row r="6" spans="1:54" s="25" customFormat="1" ht="13.5" customHeight="1">
      <c r="A6" s="243" t="s">
        <v>1</v>
      </c>
      <c r="B6" s="11"/>
      <c r="C6" s="11"/>
      <c r="D6" s="11"/>
      <c r="E6" s="11"/>
      <c r="F6" s="11"/>
      <c r="G6" s="11"/>
      <c r="L6" s="4"/>
      <c r="M6" s="1" t="s">
        <v>64</v>
      </c>
      <c r="N6" s="30"/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6">
        <v>0</v>
      </c>
      <c r="X6" s="27"/>
      <c r="Y6" s="27"/>
      <c r="Z6" s="27"/>
      <c r="AB6" s="27"/>
      <c r="AC6" s="27"/>
      <c r="AD6" s="27"/>
      <c r="AE6" s="41"/>
      <c r="AW6" s="11"/>
      <c r="BB6" s="29"/>
    </row>
    <row r="7" spans="1:54" s="25" customFormat="1" ht="13.5" customHeight="1" thickBot="1">
      <c r="A7" s="52"/>
      <c r="B7" s="52"/>
      <c r="C7" s="53"/>
      <c r="D7" s="53"/>
      <c r="E7" s="50"/>
      <c r="F7" s="54"/>
      <c r="G7" s="52"/>
      <c r="L7" s="5"/>
      <c r="M7" s="1" t="s">
        <v>65</v>
      </c>
      <c r="N7" s="30"/>
      <c r="O7" s="31">
        <v>0.005555555555555556</v>
      </c>
      <c r="P7" s="31">
        <v>0.008101851851851851</v>
      </c>
      <c r="Q7" s="31">
        <v>0.009166666666666667</v>
      </c>
      <c r="R7" s="31">
        <v>0.010671296296296297</v>
      </c>
      <c r="S7" s="31">
        <v>0.01383101851851852</v>
      </c>
      <c r="T7" s="31">
        <v>0.017395833333333336</v>
      </c>
      <c r="U7" s="31">
        <v>0.022847222222222224</v>
      </c>
      <c r="V7" s="31">
        <v>0.02542824074074074</v>
      </c>
      <c r="W7" s="31">
        <v>0.030949074074074077</v>
      </c>
      <c r="X7" s="27"/>
      <c r="Y7" s="27"/>
      <c r="Z7" s="27"/>
      <c r="AB7" s="27"/>
      <c r="AC7" s="27"/>
      <c r="AD7" s="27"/>
      <c r="AE7" s="41"/>
      <c r="AW7" s="11"/>
      <c r="BB7" s="29"/>
    </row>
    <row r="8" spans="1:54" s="25" customFormat="1" ht="13.5" customHeight="1">
      <c r="A8" s="52"/>
      <c r="B8" s="52"/>
      <c r="C8" s="55"/>
      <c r="D8" s="53"/>
      <c r="E8" s="50"/>
      <c r="F8" s="56"/>
      <c r="G8" s="52"/>
      <c r="L8" s="5"/>
      <c r="M8" s="1" t="s">
        <v>66</v>
      </c>
      <c r="N8" s="31"/>
      <c r="O8" s="31">
        <v>0.006817129629629629</v>
      </c>
      <c r="P8" s="31">
        <v>0.008622685185185185</v>
      </c>
      <c r="Q8" s="31">
        <v>0.009872685185185186</v>
      </c>
      <c r="R8" s="31">
        <v>0.011435185185185185</v>
      </c>
      <c r="S8" s="31">
        <v>0.014525462962962964</v>
      </c>
      <c r="T8" s="31">
        <v>0.017534722222222222</v>
      </c>
      <c r="U8" s="31">
        <v>0.023564814814814813</v>
      </c>
      <c r="V8" s="31">
        <v>0.02585648148148148</v>
      </c>
      <c r="W8" s="31">
        <v>0.03196759259259259</v>
      </c>
      <c r="X8" s="27"/>
      <c r="Y8" s="74" t="s">
        <v>18</v>
      </c>
      <c r="Z8" s="224"/>
      <c r="AW8" s="11"/>
      <c r="BB8" s="29"/>
    </row>
    <row r="9" spans="1:54" s="25" customFormat="1" ht="13.5" customHeight="1">
      <c r="A9" s="51"/>
      <c r="B9" s="51"/>
      <c r="C9" s="51"/>
      <c r="D9" s="51"/>
      <c r="E9" s="51"/>
      <c r="F9" s="51"/>
      <c r="G9" s="51"/>
      <c r="L9" s="3"/>
      <c r="M9" s="6" t="s">
        <v>67</v>
      </c>
      <c r="N9" s="33"/>
      <c r="O9" s="34">
        <v>54</v>
      </c>
      <c r="P9" s="34">
        <v>22</v>
      </c>
      <c r="Q9" s="34">
        <v>30</v>
      </c>
      <c r="R9" s="34">
        <v>33</v>
      </c>
      <c r="S9" s="34">
        <v>30</v>
      </c>
      <c r="T9" s="34">
        <v>6</v>
      </c>
      <c r="U9" s="34">
        <v>32</v>
      </c>
      <c r="V9" s="34">
        <v>19</v>
      </c>
      <c r="W9" s="34">
        <v>43</v>
      </c>
      <c r="X9" s="27"/>
      <c r="Y9" s="75" t="s">
        <v>16</v>
      </c>
      <c r="Z9" s="225"/>
      <c r="AW9" s="11"/>
      <c r="BB9" s="29"/>
    </row>
    <row r="10" spans="1:54" s="25" customFormat="1" ht="13.5" customHeight="1">
      <c r="A10" s="51"/>
      <c r="B10" s="51"/>
      <c r="C10" s="51"/>
      <c r="D10" s="51"/>
      <c r="E10" s="51"/>
      <c r="F10" s="51"/>
      <c r="G10" s="51"/>
      <c r="L10" s="261"/>
      <c r="M10" s="261" t="s">
        <v>73</v>
      </c>
      <c r="N10" s="262" t="s">
        <v>69</v>
      </c>
      <c r="O10" s="263">
        <v>236.8756</v>
      </c>
      <c r="P10" s="263">
        <v>223.5355</v>
      </c>
      <c r="Q10" s="263">
        <v>211.6978</v>
      </c>
      <c r="R10" s="263">
        <v>191.3172</v>
      </c>
      <c r="S10" s="263">
        <v>135.9569</v>
      </c>
      <c r="T10" s="263">
        <v>75.0127</v>
      </c>
      <c r="U10" s="263">
        <v>186.9271</v>
      </c>
      <c r="V10" s="263">
        <v>175.8136</v>
      </c>
      <c r="W10" s="263">
        <v>164.1496</v>
      </c>
      <c r="X10" s="27"/>
      <c r="Y10" s="72" t="s">
        <v>4</v>
      </c>
      <c r="Z10" s="226" t="s">
        <v>6</v>
      </c>
      <c r="AW10" s="11"/>
      <c r="BB10" s="29"/>
    </row>
    <row r="11" spans="1:54" s="38" customFormat="1" ht="13.5" customHeight="1" thickBot="1">
      <c r="A11" s="52"/>
      <c r="B11" s="52"/>
      <c r="C11" s="52"/>
      <c r="D11" s="52"/>
      <c r="E11" s="52"/>
      <c r="F11" s="52"/>
      <c r="G11" s="52"/>
      <c r="L11" s="264" t="s">
        <v>70</v>
      </c>
      <c r="M11" s="265" t="s">
        <v>74</v>
      </c>
      <c r="N11" s="266" t="s">
        <v>72</v>
      </c>
      <c r="O11" s="267">
        <v>15.5576</v>
      </c>
      <c r="P11" s="267">
        <v>115.6178</v>
      </c>
      <c r="Q11" s="267">
        <v>119.7438</v>
      </c>
      <c r="R11" s="267">
        <v>181.457</v>
      </c>
      <c r="S11" s="267">
        <v>226.2861</v>
      </c>
      <c r="T11" s="232">
        <v>250.7159</v>
      </c>
      <c r="U11" s="267">
        <v>61.2798</v>
      </c>
      <c r="V11" s="267">
        <v>74.985</v>
      </c>
      <c r="W11" s="268">
        <v>2.8111</v>
      </c>
      <c r="X11" s="27"/>
      <c r="Y11" s="94">
        <f>T11</f>
        <v>250.7159</v>
      </c>
      <c r="Z11" s="227">
        <f>W11</f>
        <v>2.8111</v>
      </c>
      <c r="AW11" s="13"/>
      <c r="BB11" s="40"/>
    </row>
    <row r="12" spans="1:54" s="38" customFormat="1" ht="13.5" customHeight="1">
      <c r="A12" s="52"/>
      <c r="B12" s="52"/>
      <c r="C12" s="52"/>
      <c r="D12" s="52"/>
      <c r="E12" s="52"/>
      <c r="F12" s="52"/>
      <c r="G12" s="52"/>
      <c r="L12"/>
      <c r="M12"/>
      <c r="N12"/>
      <c r="O12"/>
      <c r="P12"/>
      <c r="Q12"/>
      <c r="R12"/>
      <c r="S12"/>
      <c r="T12"/>
      <c r="U12"/>
      <c r="V12"/>
      <c r="W12"/>
      <c r="X12" s="27"/>
      <c r="Y12" s="39"/>
      <c r="Z12" s="39"/>
      <c r="AB12" s="39"/>
      <c r="AC12" s="39"/>
      <c r="AD12" s="39"/>
      <c r="AE12" s="43"/>
      <c r="AW12" s="13"/>
      <c r="BB12" s="40"/>
    </row>
    <row r="13" spans="1:54" s="25" customFormat="1" ht="13.5" customHeight="1">
      <c r="A13" s="52"/>
      <c r="B13" s="52"/>
      <c r="C13" s="52"/>
      <c r="D13" s="52"/>
      <c r="E13" s="52"/>
      <c r="F13" s="52"/>
      <c r="G13" s="52"/>
      <c r="L13"/>
      <c r="M13"/>
      <c r="N13"/>
      <c r="O13"/>
      <c r="P13"/>
      <c r="Q13"/>
      <c r="R13"/>
      <c r="S13"/>
      <c r="T13"/>
      <c r="U13"/>
      <c r="V13"/>
      <c r="W13"/>
      <c r="X13" s="27"/>
      <c r="Y13" s="27"/>
      <c r="Z13" s="27"/>
      <c r="AA13" s="286" t="s">
        <v>39</v>
      </c>
      <c r="AB13" s="286"/>
      <c r="AC13" s="286"/>
      <c r="AD13" s="286"/>
      <c r="AE13" s="286"/>
      <c r="AW13" s="11"/>
      <c r="BB13" s="29"/>
    </row>
    <row r="14" spans="1:54" s="25" customFormat="1" ht="13.5" customHeight="1">
      <c r="A14" s="52"/>
      <c r="B14" s="52"/>
      <c r="C14" s="52"/>
      <c r="D14" s="52"/>
      <c r="E14" s="52"/>
      <c r="F14" s="52"/>
      <c r="G14" s="52"/>
      <c r="L14" s="5"/>
      <c r="T14" s="140"/>
      <c r="X14" s="27"/>
      <c r="Y14" s="27"/>
      <c r="Z14" s="27"/>
      <c r="AA14" s="223" t="s">
        <v>22</v>
      </c>
      <c r="AB14" s="223" t="s">
        <v>31</v>
      </c>
      <c r="AC14" s="223" t="s">
        <v>31</v>
      </c>
      <c r="AD14" s="223" t="s">
        <v>32</v>
      </c>
      <c r="AE14" s="223" t="s">
        <v>33</v>
      </c>
      <c r="AF14"/>
      <c r="AW14" s="11"/>
      <c r="BB14" s="29"/>
    </row>
    <row r="15" spans="1:54" s="25" customFormat="1" ht="13.5" customHeight="1">
      <c r="A15" s="57"/>
      <c r="B15" s="57"/>
      <c r="C15" s="57"/>
      <c r="D15" s="57"/>
      <c r="E15" s="57"/>
      <c r="F15" s="57"/>
      <c r="G15" s="57"/>
      <c r="L15" s="5"/>
      <c r="T15" s="140"/>
      <c r="X15" s="27"/>
      <c r="Y15" s="27"/>
      <c r="Z15" s="27"/>
      <c r="AA15" s="260"/>
      <c r="AB15" s="260"/>
      <c r="AC15" s="260"/>
      <c r="AD15" s="256">
        <f>T20</f>
        <v>1</v>
      </c>
      <c r="AE15" s="256">
        <f>U20</f>
        <v>0.23559583040431398</v>
      </c>
      <c r="AF15" s="241" t="s">
        <v>14</v>
      </c>
      <c r="AW15" s="11"/>
      <c r="BB15" s="29"/>
    </row>
    <row r="16" spans="1:54" s="25" customFormat="1" ht="13.5" customHeight="1">
      <c r="A16" s="52"/>
      <c r="B16" s="52"/>
      <c r="C16" s="52"/>
      <c r="D16" s="52"/>
      <c r="E16" s="52"/>
      <c r="F16" s="52"/>
      <c r="G16" s="52"/>
      <c r="T16" s="140"/>
      <c r="X16" s="27"/>
      <c r="Y16" s="27"/>
      <c r="Z16" s="27"/>
      <c r="AA16" s="257" t="e">
        <f>#REF!</f>
        <v>#REF!</v>
      </c>
      <c r="AB16" s="258">
        <f>P20</f>
        <v>0.4454987485543312</v>
      </c>
      <c r="AC16" s="258">
        <f>R20</f>
        <v>0.7095360484784955</v>
      </c>
      <c r="AD16" s="258">
        <f>S20</f>
        <v>0.8968397598195917</v>
      </c>
      <c r="AE16" s="260"/>
      <c r="AF16" s="240" t="s">
        <v>38</v>
      </c>
      <c r="AW16" s="11"/>
      <c r="BB16" s="29"/>
    </row>
    <row r="17" spans="1:54" s="25" customFormat="1" ht="13.5" customHeight="1">
      <c r="A17" s="95"/>
      <c r="B17" s="95"/>
      <c r="C17" s="96"/>
      <c r="D17" s="97"/>
      <c r="E17" s="97"/>
      <c r="F17" s="97"/>
      <c r="G17" s="97"/>
      <c r="M17" s="270" t="s">
        <v>54</v>
      </c>
      <c r="N17" s="269" t="s">
        <v>55</v>
      </c>
      <c r="O17" s="251">
        <f>O11/O23</f>
        <v>3.928686868686869</v>
      </c>
      <c r="P17" s="251">
        <f aca="true" t="shared" si="1" ref="P17:W17">P11/P23</f>
        <v>29.34312979036597</v>
      </c>
      <c r="Q17" s="251">
        <f t="shared" si="1"/>
        <v>30.466450884329753</v>
      </c>
      <c r="R17" s="251">
        <f t="shared" si="1"/>
        <v>46.28386850803512</v>
      </c>
      <c r="S17" s="251">
        <f t="shared" si="1"/>
        <v>58.30134950632813</v>
      </c>
      <c r="T17" s="251">
        <f t="shared" si="1"/>
        <v>64.9201517568065</v>
      </c>
      <c r="U17" s="251">
        <f t="shared" si="1"/>
        <v>15.875674648698304</v>
      </c>
      <c r="V17" s="251">
        <f t="shared" si="1"/>
        <v>20.235689811539352</v>
      </c>
      <c r="W17" s="251">
        <f t="shared" si="1"/>
        <v>0.7597519855060082</v>
      </c>
      <c r="Y17" s="73" t="s">
        <v>14</v>
      </c>
      <c r="Z17" s="253" t="s">
        <v>42</v>
      </c>
      <c r="AA17" s="260"/>
      <c r="AB17" s="259">
        <f>O20</f>
        <v>0.04939082197861169</v>
      </c>
      <c r="AC17" s="260"/>
      <c r="AD17" s="260"/>
      <c r="AE17" s="260"/>
      <c r="AF17" s="235" t="s">
        <v>37</v>
      </c>
      <c r="AW17" s="11"/>
      <c r="BB17" s="29"/>
    </row>
    <row r="18" spans="1:54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L18" s="79"/>
      <c r="M18" s="270" t="s">
        <v>54</v>
      </c>
      <c r="N18" s="248" t="s">
        <v>21</v>
      </c>
      <c r="O18" s="251">
        <f>O17-$W$17</f>
        <v>3.168934883180861</v>
      </c>
      <c r="P18" s="251">
        <f aca="true" t="shared" si="2" ref="P18:W18">P17-$W$17</f>
        <v>28.583377804859964</v>
      </c>
      <c r="Q18" s="251">
        <f t="shared" si="2"/>
        <v>29.706698898823745</v>
      </c>
      <c r="R18" s="251">
        <f t="shared" si="2"/>
        <v>45.52411652252911</v>
      </c>
      <c r="S18" s="251">
        <f t="shared" si="2"/>
        <v>57.54159752082212</v>
      </c>
      <c r="T18" s="251">
        <f t="shared" si="2"/>
        <v>64.16039977130049</v>
      </c>
      <c r="U18" s="251">
        <f t="shared" si="2"/>
        <v>15.115922663192295</v>
      </c>
      <c r="V18" s="251">
        <f>V17-$W$17</f>
        <v>19.475937826033345</v>
      </c>
      <c r="W18" s="251">
        <f t="shared" si="2"/>
        <v>0</v>
      </c>
      <c r="X18" s="16"/>
      <c r="Y18" s="92">
        <f>$Y11-$Z11</f>
        <v>247.9048</v>
      </c>
      <c r="Z18" s="255">
        <f>Q22</f>
        <v>0.034456898812297514</v>
      </c>
      <c r="AA18"/>
      <c r="AB18" s="239" t="s">
        <v>52</v>
      </c>
      <c r="AC18" s="239" t="s">
        <v>34</v>
      </c>
      <c r="AD18" s="239" t="s">
        <v>35</v>
      </c>
      <c r="AE18" s="239" t="s">
        <v>36</v>
      </c>
      <c r="AF18"/>
      <c r="AW18" s="11"/>
      <c r="BB18" s="29"/>
    </row>
    <row r="19" spans="1:54" s="25" customFormat="1" ht="13.5" customHeight="1">
      <c r="A19" s="124" t="s">
        <v>26</v>
      </c>
      <c r="B19" s="125" t="s">
        <v>25</v>
      </c>
      <c r="C19" s="126"/>
      <c r="E19" s="104"/>
      <c r="F19" s="100"/>
      <c r="G19" s="104"/>
      <c r="L19" s="16"/>
      <c r="M19" s="249"/>
      <c r="N19" s="249"/>
      <c r="O19" s="71" t="s">
        <v>44</v>
      </c>
      <c r="P19" s="120" t="s">
        <v>45</v>
      </c>
      <c r="Q19" s="120" t="s">
        <v>46</v>
      </c>
      <c r="R19" s="120" t="s">
        <v>27</v>
      </c>
      <c r="S19" s="120" t="s">
        <v>28</v>
      </c>
      <c r="T19" s="229" t="s">
        <v>29</v>
      </c>
      <c r="U19" s="228" t="s">
        <v>43</v>
      </c>
      <c r="V19" s="228" t="s">
        <v>53</v>
      </c>
      <c r="W19" s="230" t="s">
        <v>6</v>
      </c>
      <c r="X19" s="16"/>
      <c r="Y19" s="27"/>
      <c r="Z19" s="27"/>
      <c r="AB19" s="27"/>
      <c r="AC19" s="27"/>
      <c r="AD19" s="27"/>
      <c r="AE19" s="41"/>
      <c r="AW19" s="11"/>
      <c r="BB19" s="29"/>
    </row>
    <row r="20" spans="1:54" s="41" customFormat="1" ht="13.5" customHeight="1" thickBot="1">
      <c r="A20" s="101" t="s">
        <v>20</v>
      </c>
      <c r="B20" s="102" t="s">
        <v>2</v>
      </c>
      <c r="C20" s="97"/>
      <c r="D20" s="103"/>
      <c r="E20" s="97"/>
      <c r="F20" s="100"/>
      <c r="G20" s="97"/>
      <c r="L20" s="18"/>
      <c r="M20" s="250" t="s">
        <v>15</v>
      </c>
      <c r="N20" s="250" t="s">
        <v>21</v>
      </c>
      <c r="O20" s="252">
        <f aca="true" t="shared" si="3" ref="O20:W20">O18/$T$18</f>
        <v>0.04939082197861169</v>
      </c>
      <c r="P20" s="252">
        <f t="shared" si="3"/>
        <v>0.4454987485543312</v>
      </c>
      <c r="Q20" s="252">
        <f t="shared" si="3"/>
        <v>0.46300676125325224</v>
      </c>
      <c r="R20" s="252">
        <f t="shared" si="3"/>
        <v>0.7095360484784955</v>
      </c>
      <c r="S20" s="252">
        <f t="shared" si="3"/>
        <v>0.8968397598195917</v>
      </c>
      <c r="T20" s="252">
        <f t="shared" si="3"/>
        <v>1</v>
      </c>
      <c r="U20" s="252">
        <f t="shared" si="3"/>
        <v>0.23559583040431398</v>
      </c>
      <c r="V20" s="252">
        <f t="shared" si="3"/>
        <v>0.30355075553542765</v>
      </c>
      <c r="W20" s="252">
        <f t="shared" si="3"/>
        <v>0</v>
      </c>
      <c r="X20" s="16"/>
      <c r="Y20" s="27"/>
      <c r="Z20" s="27"/>
      <c r="AB20" s="27"/>
      <c r="AC20" s="27"/>
      <c r="AD20" s="27"/>
      <c r="AW20" s="12"/>
      <c r="BB20" s="42"/>
    </row>
    <row r="21" spans="1:54" s="16" customFormat="1" ht="13.5" customHeight="1">
      <c r="A21" s="105" t="s">
        <v>6</v>
      </c>
      <c r="B21" s="106" t="s">
        <v>5</v>
      </c>
      <c r="C21" s="97"/>
      <c r="D21" s="97"/>
      <c r="E21" s="59"/>
      <c r="F21" s="59"/>
      <c r="G21" s="59"/>
      <c r="L21" s="41"/>
      <c r="M21" s="249"/>
      <c r="N21" s="249"/>
      <c r="O21" s="121" t="s">
        <v>23</v>
      </c>
      <c r="P21" s="123" t="s">
        <v>24</v>
      </c>
      <c r="Q21" s="253" t="s">
        <v>41</v>
      </c>
      <c r="R21" s="41"/>
      <c r="S21" s="41"/>
      <c r="T21" s="27"/>
      <c r="U21" s="41"/>
      <c r="V21" s="41"/>
      <c r="W21" s="41"/>
      <c r="AW21" s="22"/>
      <c r="BB21" s="17"/>
    </row>
    <row r="22" spans="1:54" s="16" customFormat="1" ht="13.5" customHeight="1" thickBot="1">
      <c r="A22" s="68"/>
      <c r="B22" s="69"/>
      <c r="C22" s="59"/>
      <c r="D22" s="59"/>
      <c r="E22" s="59"/>
      <c r="F22" s="59"/>
      <c r="G22" s="59"/>
      <c r="L22" s="41"/>
      <c r="M22" s="250"/>
      <c r="N22" s="250"/>
      <c r="O22" s="252">
        <f>O11/P11</f>
        <v>0.13456059534085582</v>
      </c>
      <c r="P22" s="252">
        <f>S11/T11</f>
        <v>0.902559829671752</v>
      </c>
      <c r="Q22" s="252">
        <f>(Q11-P11)/Q11</f>
        <v>0.034456898812297514</v>
      </c>
      <c r="R22" s="250"/>
      <c r="S22" s="250"/>
      <c r="T22" s="250"/>
      <c r="U22" s="250"/>
      <c r="V22" s="250"/>
      <c r="W22" s="250"/>
      <c r="AW22" s="22"/>
      <c r="BB22" s="17"/>
    </row>
    <row r="23" spans="1:54" s="16" customFormat="1" ht="13.5" customHeight="1">
      <c r="A23" s="68"/>
      <c r="B23" s="69"/>
      <c r="C23" s="59"/>
      <c r="D23" s="59"/>
      <c r="E23" s="59"/>
      <c r="F23" s="59"/>
      <c r="G23" s="59"/>
      <c r="L23" s="41"/>
      <c r="M23" s="281" t="s">
        <v>81</v>
      </c>
      <c r="N23" s="282" t="s">
        <v>82</v>
      </c>
      <c r="O23" s="255">
        <f>E4-(E4*O3/1000)/2</f>
        <v>3.96</v>
      </c>
      <c r="P23" s="255">
        <f>O23-(O23*P3/1000)/2</f>
        <v>3.9402</v>
      </c>
      <c r="Q23" s="255">
        <f aca="true" t="shared" si="4" ref="Q23:W23">P23-(P23*Q3/1000)/2</f>
        <v>3.9303494999999997</v>
      </c>
      <c r="R23" s="255">
        <f t="shared" si="4"/>
        <v>3.9205236262499996</v>
      </c>
      <c r="S23" s="255">
        <f t="shared" si="4"/>
        <v>3.8813183899874995</v>
      </c>
      <c r="T23" s="255">
        <f t="shared" si="4"/>
        <v>3.861911798037562</v>
      </c>
      <c r="U23" s="255">
        <f t="shared" si="4"/>
        <v>3.859980842138543</v>
      </c>
      <c r="V23" s="255">
        <f t="shared" si="4"/>
        <v>3.7055816084530013</v>
      </c>
      <c r="W23" s="255">
        <f t="shared" si="4"/>
        <v>3.700023236040322</v>
      </c>
      <c r="AW23" s="22"/>
      <c r="BB23" s="17"/>
    </row>
    <row r="24" spans="1:54" s="16" customFormat="1" ht="13.5" customHeight="1">
      <c r="A24" s="68"/>
      <c r="B24" s="69"/>
      <c r="C24" s="59"/>
      <c r="D24" s="59"/>
      <c r="E24" s="59"/>
      <c r="F24" s="59"/>
      <c r="G24" s="59"/>
      <c r="L24" s="41"/>
      <c r="M24" s="137"/>
      <c r="N24" s="138"/>
      <c r="O24" s="41"/>
      <c r="P24" s="41"/>
      <c r="Q24" s="41"/>
      <c r="R24" s="41"/>
      <c r="S24" s="41"/>
      <c r="T24" s="41"/>
      <c r="U24" s="27"/>
      <c r="V24" s="27"/>
      <c r="W24" s="41"/>
      <c r="AW24" s="22"/>
      <c r="BB24" s="17"/>
    </row>
    <row r="25" spans="1:54" s="16" customFormat="1" ht="13.5" customHeight="1">
      <c r="A25" s="68"/>
      <c r="B25" s="69"/>
      <c r="C25" s="59"/>
      <c r="D25" s="59"/>
      <c r="E25" s="59"/>
      <c r="F25" s="59"/>
      <c r="G25" s="59"/>
      <c r="L25" s="41"/>
      <c r="M25" s="137"/>
      <c r="N25" s="138"/>
      <c r="O25" s="41"/>
      <c r="P25" s="41"/>
      <c r="Q25" s="41"/>
      <c r="R25" s="41"/>
      <c r="S25" s="41"/>
      <c r="T25" s="41"/>
      <c r="U25" s="27"/>
      <c r="V25" s="27"/>
      <c r="W25" s="41"/>
      <c r="AW25" s="22"/>
      <c r="BB25" s="17"/>
    </row>
    <row r="26" spans="1:54" s="16" customFormat="1" ht="13.5" customHeight="1">
      <c r="A26" s="68"/>
      <c r="B26" s="69"/>
      <c r="C26" s="59"/>
      <c r="D26" s="59"/>
      <c r="E26" s="59"/>
      <c r="F26" s="59"/>
      <c r="G26" s="59"/>
      <c r="L26" s="41"/>
      <c r="M26" s="137"/>
      <c r="N26" s="138"/>
      <c r="O26" s="41"/>
      <c r="P26" s="41"/>
      <c r="Q26" s="41"/>
      <c r="R26" s="41"/>
      <c r="S26" s="41"/>
      <c r="T26" s="41"/>
      <c r="U26" s="27"/>
      <c r="V26" s="27"/>
      <c r="W26" s="41"/>
      <c r="AW26" s="22"/>
      <c r="BB26" s="17"/>
    </row>
    <row r="27" spans="1:54" s="16" customFormat="1" ht="13.5" customHeight="1">
      <c r="A27" s="68"/>
      <c r="B27" s="69"/>
      <c r="C27" s="59"/>
      <c r="D27" s="59"/>
      <c r="E27" s="59"/>
      <c r="F27" s="59"/>
      <c r="G27" s="59"/>
      <c r="L27" s="41"/>
      <c r="M27" s="137"/>
      <c r="N27" s="138"/>
      <c r="O27" s="41"/>
      <c r="P27" s="41"/>
      <c r="Q27" s="41"/>
      <c r="R27" s="41"/>
      <c r="S27" s="41"/>
      <c r="T27" s="41"/>
      <c r="U27" s="27"/>
      <c r="V27" s="27"/>
      <c r="W27" s="41"/>
      <c r="AW27" s="22"/>
      <c r="BB27" s="17"/>
    </row>
    <row r="28" spans="1:54" s="16" customFormat="1" ht="13.5" customHeight="1">
      <c r="A28" s="68"/>
      <c r="B28" s="69"/>
      <c r="C28" s="59"/>
      <c r="D28" s="59"/>
      <c r="E28" s="59"/>
      <c r="F28" s="59"/>
      <c r="G28" s="59"/>
      <c r="L28" s="41"/>
      <c r="M28" s="137"/>
      <c r="N28" s="138"/>
      <c r="O28" s="41"/>
      <c r="P28" s="41"/>
      <c r="Q28" s="41"/>
      <c r="R28" s="41"/>
      <c r="S28" s="41"/>
      <c r="T28" s="41"/>
      <c r="U28" s="27"/>
      <c r="V28" s="27"/>
      <c r="W28" s="41"/>
      <c r="AW28" s="22"/>
      <c r="BB28" s="17"/>
    </row>
    <row r="29" spans="1:54" s="16" customFormat="1" ht="13.5" customHeight="1">
      <c r="A29" s="68"/>
      <c r="B29" s="69"/>
      <c r="C29" s="59"/>
      <c r="D29" s="59"/>
      <c r="E29" s="59"/>
      <c r="F29" s="59"/>
      <c r="G29" s="59"/>
      <c r="L29" s="41"/>
      <c r="M29" s="137"/>
      <c r="N29" s="138"/>
      <c r="O29" s="41"/>
      <c r="P29" s="41"/>
      <c r="Q29" s="41"/>
      <c r="R29" s="41"/>
      <c r="S29" s="41"/>
      <c r="T29" s="41"/>
      <c r="U29" s="27"/>
      <c r="V29" s="27"/>
      <c r="W29" s="41"/>
      <c r="AW29" s="22"/>
      <c r="BB29" s="17"/>
    </row>
    <row r="30" spans="1:54" s="16" customFormat="1" ht="13.5" customHeight="1">
      <c r="A30" s="68"/>
      <c r="B30" s="69"/>
      <c r="C30" s="59"/>
      <c r="D30" s="59"/>
      <c r="E30" s="59"/>
      <c r="F30" s="59"/>
      <c r="G30" s="59"/>
      <c r="L30" s="41"/>
      <c r="M30" s="137"/>
      <c r="N30" s="138"/>
      <c r="O30" s="41"/>
      <c r="P30" s="41"/>
      <c r="Q30" s="41"/>
      <c r="R30" s="41"/>
      <c r="S30" s="41"/>
      <c r="T30" s="41"/>
      <c r="U30" s="27"/>
      <c r="V30" s="27"/>
      <c r="W30" s="41"/>
      <c r="X30" s="41"/>
      <c r="AW30" s="22"/>
      <c r="BB30" s="17"/>
    </row>
    <row r="31" spans="1:54" s="16" customFormat="1" ht="13.5" customHeight="1">
      <c r="A31" s="68"/>
      <c r="B31" s="69"/>
      <c r="C31" s="59"/>
      <c r="D31" s="59"/>
      <c r="E31" s="59"/>
      <c r="F31" s="59"/>
      <c r="G31" s="59"/>
      <c r="L31" s="41"/>
      <c r="M31" s="137"/>
      <c r="N31" s="138"/>
      <c r="O31" s="41"/>
      <c r="P31" s="41"/>
      <c r="Q31" s="41"/>
      <c r="R31" s="41"/>
      <c r="S31" s="41"/>
      <c r="T31" s="41"/>
      <c r="U31" s="27"/>
      <c r="V31" s="27"/>
      <c r="W31" s="41"/>
      <c r="X31" s="41"/>
      <c r="AW31" s="22"/>
      <c r="BB31" s="17"/>
    </row>
    <row r="32" spans="1:54" s="16" customFormat="1" ht="13.5" customHeight="1">
      <c r="A32" s="68"/>
      <c r="B32" s="69"/>
      <c r="C32" s="59"/>
      <c r="D32" s="59"/>
      <c r="E32" s="59"/>
      <c r="F32" s="59"/>
      <c r="G32" s="59"/>
      <c r="L32" s="41"/>
      <c r="M32" s="137"/>
      <c r="N32" s="138"/>
      <c r="O32" s="41"/>
      <c r="P32" s="41"/>
      <c r="Q32" s="41"/>
      <c r="R32" s="41"/>
      <c r="S32" s="41"/>
      <c r="T32" s="41"/>
      <c r="U32" s="27"/>
      <c r="V32" s="27"/>
      <c r="W32" s="41"/>
      <c r="X32" s="41"/>
      <c r="AW32" s="22"/>
      <c r="BB32" s="17"/>
    </row>
    <row r="33" spans="1:54" s="16" customFormat="1" ht="13.5" customHeight="1">
      <c r="A33" s="68"/>
      <c r="B33" s="69"/>
      <c r="C33" s="59"/>
      <c r="D33" s="59"/>
      <c r="E33" s="59"/>
      <c r="F33" s="59"/>
      <c r="G33" s="59"/>
      <c r="L33" s="41"/>
      <c r="M33" s="137"/>
      <c r="N33" s="138"/>
      <c r="O33" s="41"/>
      <c r="P33" s="41"/>
      <c r="Q33" s="41"/>
      <c r="R33" s="41"/>
      <c r="S33" s="41"/>
      <c r="T33" s="41"/>
      <c r="U33" s="27"/>
      <c r="V33" s="27"/>
      <c r="W33" s="41"/>
      <c r="X33" s="41"/>
      <c r="AW33" s="22"/>
      <c r="BB33" s="17"/>
    </row>
    <row r="34" spans="1:54" s="16" customFormat="1" ht="13.5" customHeight="1">
      <c r="A34" s="68"/>
      <c r="B34" s="69"/>
      <c r="C34" s="59"/>
      <c r="D34" s="59"/>
      <c r="E34" s="59"/>
      <c r="F34" s="59"/>
      <c r="G34" s="59"/>
      <c r="L34" s="41"/>
      <c r="M34" s="137"/>
      <c r="N34" s="138"/>
      <c r="O34" s="41"/>
      <c r="P34" s="41"/>
      <c r="Q34" s="41"/>
      <c r="R34" s="41"/>
      <c r="S34" s="41"/>
      <c r="T34" s="41"/>
      <c r="U34" s="27"/>
      <c r="V34" s="27"/>
      <c r="W34" s="41"/>
      <c r="X34" s="41"/>
      <c r="AW34" s="22"/>
      <c r="BB34" s="17"/>
    </row>
    <row r="35" spans="1:54" s="16" customFormat="1" ht="13.5" customHeight="1">
      <c r="A35" s="68"/>
      <c r="B35" s="69"/>
      <c r="C35" s="59"/>
      <c r="D35" s="59"/>
      <c r="E35" s="59"/>
      <c r="F35" s="59"/>
      <c r="G35" s="59"/>
      <c r="L35" s="41"/>
      <c r="M35" s="137"/>
      <c r="N35" s="138"/>
      <c r="O35" s="41"/>
      <c r="P35" s="41"/>
      <c r="Q35" s="41"/>
      <c r="R35" s="41"/>
      <c r="S35" s="41"/>
      <c r="T35" s="41"/>
      <c r="U35" s="27"/>
      <c r="V35" s="27"/>
      <c r="W35" s="41"/>
      <c r="X35" s="41"/>
      <c r="AW35" s="22"/>
      <c r="BB35" s="17"/>
    </row>
    <row r="36" spans="1:54" s="16" customFormat="1" ht="13.5" customHeight="1">
      <c r="A36" s="68"/>
      <c r="B36" s="69"/>
      <c r="C36" s="59"/>
      <c r="D36" s="59"/>
      <c r="E36" s="59"/>
      <c r="F36" s="59"/>
      <c r="G36" s="59"/>
      <c r="L36" s="41"/>
      <c r="M36" s="137"/>
      <c r="N36" s="138"/>
      <c r="O36" s="41"/>
      <c r="P36" s="41"/>
      <c r="Q36" s="41"/>
      <c r="R36" s="41"/>
      <c r="S36" s="41"/>
      <c r="T36" s="41"/>
      <c r="U36" s="27"/>
      <c r="V36" s="27"/>
      <c r="W36" s="41"/>
      <c r="X36" s="41"/>
      <c r="AW36" s="22"/>
      <c r="BB36" s="17"/>
    </row>
    <row r="37" spans="1:54" s="16" customFormat="1" ht="13.5" customHeight="1">
      <c r="A37" s="68"/>
      <c r="B37" s="69"/>
      <c r="C37" s="59"/>
      <c r="D37" s="59"/>
      <c r="E37" s="59"/>
      <c r="F37" s="59"/>
      <c r="G37" s="59"/>
      <c r="L37" s="41"/>
      <c r="M37" s="137"/>
      <c r="N37" s="138"/>
      <c r="O37" s="41"/>
      <c r="P37" s="41"/>
      <c r="Q37" s="41"/>
      <c r="R37" s="41"/>
      <c r="S37" s="41"/>
      <c r="T37" s="41"/>
      <c r="U37" s="27"/>
      <c r="V37" s="27"/>
      <c r="W37" s="41"/>
      <c r="X37" s="41"/>
      <c r="AW37" s="22"/>
      <c r="BB37" s="17"/>
    </row>
    <row r="38" spans="1:54" s="16" customFormat="1" ht="13.5" customHeight="1">
      <c r="A38" s="68"/>
      <c r="B38" s="69"/>
      <c r="C38" s="59"/>
      <c r="D38" s="59"/>
      <c r="E38" s="59"/>
      <c r="F38" s="59"/>
      <c r="G38" s="59"/>
      <c r="L38" s="41"/>
      <c r="O38" s="41"/>
      <c r="P38" s="41"/>
      <c r="Q38" s="41"/>
      <c r="R38" s="41"/>
      <c r="S38" s="41"/>
      <c r="T38" s="41"/>
      <c r="U38" s="27"/>
      <c r="V38" s="27"/>
      <c r="W38" s="41"/>
      <c r="X38" s="41"/>
      <c r="AW38" s="22"/>
      <c r="BB38" s="17"/>
    </row>
    <row r="39" spans="1:54" s="16" customFormat="1" ht="13.5" customHeight="1">
      <c r="A39" s="68"/>
      <c r="B39" s="69"/>
      <c r="C39" s="59"/>
      <c r="D39" s="59"/>
      <c r="E39" s="59"/>
      <c r="F39" s="59"/>
      <c r="G39" s="59"/>
      <c r="L39" s="41"/>
      <c r="M39" s="137"/>
      <c r="N39" s="138"/>
      <c r="O39" s="41"/>
      <c r="P39" s="41"/>
      <c r="Q39" s="41"/>
      <c r="R39" s="41"/>
      <c r="S39" s="41"/>
      <c r="T39" s="41"/>
      <c r="U39" s="27"/>
      <c r="V39" s="27"/>
      <c r="W39" s="41"/>
      <c r="X39" s="41"/>
      <c r="AW39" s="22"/>
      <c r="BB39" s="17"/>
    </row>
    <row r="40" spans="1:54" s="16" customFormat="1" ht="13.5" customHeight="1">
      <c r="A40" s="68"/>
      <c r="B40" s="69"/>
      <c r="C40" s="59"/>
      <c r="D40" s="59"/>
      <c r="E40" s="59"/>
      <c r="F40" s="59"/>
      <c r="G40" s="59"/>
      <c r="L40" s="41"/>
      <c r="M40" s="137"/>
      <c r="N40" s="138"/>
      <c r="O40" s="41"/>
      <c r="P40" s="41"/>
      <c r="Q40" s="41"/>
      <c r="R40" s="41"/>
      <c r="S40" s="41"/>
      <c r="T40" s="41"/>
      <c r="U40" s="27"/>
      <c r="V40" s="27"/>
      <c r="W40" s="41"/>
      <c r="X40" s="41"/>
      <c r="AW40" s="22"/>
      <c r="BB40" s="17"/>
    </row>
    <row r="41" spans="1:54" s="16" customFormat="1" ht="13.5" customHeight="1">
      <c r="A41" s="68"/>
      <c r="B41" s="69"/>
      <c r="C41" s="59"/>
      <c r="D41" s="59"/>
      <c r="E41" s="59"/>
      <c r="F41" s="59"/>
      <c r="G41" s="59"/>
      <c r="L41" s="41"/>
      <c r="M41" s="137"/>
      <c r="N41" s="138"/>
      <c r="O41" s="41"/>
      <c r="P41" s="41"/>
      <c r="Q41" s="41"/>
      <c r="R41" s="41"/>
      <c r="S41" s="41"/>
      <c r="T41" s="41"/>
      <c r="U41" s="27"/>
      <c r="V41" s="27"/>
      <c r="W41" s="41"/>
      <c r="X41" s="41"/>
      <c r="AW41" s="22"/>
      <c r="BB41" s="17"/>
    </row>
    <row r="42" spans="1:54" s="16" customFormat="1" ht="13.5" customHeight="1">
      <c r="A42" s="68"/>
      <c r="B42" s="69"/>
      <c r="C42" s="59"/>
      <c r="D42" s="59"/>
      <c r="E42" s="59"/>
      <c r="F42" s="59"/>
      <c r="G42" s="59"/>
      <c r="L42" s="41"/>
      <c r="M42" s="137"/>
      <c r="N42" s="138"/>
      <c r="O42" s="41"/>
      <c r="P42" s="41"/>
      <c r="Q42" s="41"/>
      <c r="R42" s="41"/>
      <c r="S42" s="41"/>
      <c r="T42" s="41"/>
      <c r="U42" s="27"/>
      <c r="V42" s="27"/>
      <c r="W42" s="41"/>
      <c r="X42" s="41"/>
      <c r="AW42" s="22"/>
      <c r="BB42" s="17"/>
    </row>
    <row r="43" spans="1:54" s="16" customFormat="1" ht="13.5" customHeight="1">
      <c r="A43" s="68"/>
      <c r="B43" s="69"/>
      <c r="C43" s="59"/>
      <c r="D43" s="59"/>
      <c r="E43" s="59"/>
      <c r="F43" s="59"/>
      <c r="G43" s="59"/>
      <c r="L43" s="41"/>
      <c r="M43" s="137"/>
      <c r="N43" s="138"/>
      <c r="O43" s="41"/>
      <c r="P43" s="41"/>
      <c r="Q43" s="41"/>
      <c r="R43" s="41"/>
      <c r="S43" s="41"/>
      <c r="T43" s="41"/>
      <c r="U43" s="27"/>
      <c r="V43" s="27"/>
      <c r="W43" s="41"/>
      <c r="X43" s="41"/>
      <c r="AW43" s="22"/>
      <c r="BB43" s="17"/>
    </row>
    <row r="44" spans="1:54" s="16" customFormat="1" ht="13.5" customHeight="1">
      <c r="A44" s="68"/>
      <c r="B44" s="69"/>
      <c r="C44" s="59"/>
      <c r="D44" s="59"/>
      <c r="E44" s="59"/>
      <c r="F44" s="59"/>
      <c r="G44" s="59"/>
      <c r="L44" s="41"/>
      <c r="M44" s="137"/>
      <c r="N44" s="138"/>
      <c r="O44" s="41"/>
      <c r="P44" s="41"/>
      <c r="Q44" s="41"/>
      <c r="R44" s="41"/>
      <c r="S44" s="41"/>
      <c r="T44" s="41"/>
      <c r="U44" s="27"/>
      <c r="V44" s="27"/>
      <c r="W44" s="41"/>
      <c r="X44" s="41"/>
      <c r="AW44" s="22"/>
      <c r="BB44" s="17"/>
    </row>
    <row r="45" spans="1:54" s="16" customFormat="1" ht="13.5" customHeight="1">
      <c r="A45" s="68"/>
      <c r="B45" s="69"/>
      <c r="C45" s="59"/>
      <c r="D45" s="59"/>
      <c r="E45" s="59"/>
      <c r="F45" s="59"/>
      <c r="G45" s="59"/>
      <c r="L45" s="41"/>
      <c r="M45" s="137"/>
      <c r="N45" s="138"/>
      <c r="O45" s="41"/>
      <c r="P45" s="41"/>
      <c r="Q45" s="41"/>
      <c r="R45" s="41"/>
      <c r="S45" s="41"/>
      <c r="T45" s="41"/>
      <c r="U45" s="27"/>
      <c r="V45" s="27"/>
      <c r="W45" s="41"/>
      <c r="X45" s="41"/>
      <c r="AW45" s="22"/>
      <c r="BB45" s="17"/>
    </row>
    <row r="46" spans="1:54" s="16" customFormat="1" ht="13.5" customHeight="1">
      <c r="A46" s="68"/>
      <c r="B46" s="69"/>
      <c r="C46" s="59"/>
      <c r="D46" s="59"/>
      <c r="E46" s="59"/>
      <c r="F46" s="59"/>
      <c r="G46" s="59"/>
      <c r="L46" s="41"/>
      <c r="M46" s="137"/>
      <c r="N46" s="138"/>
      <c r="O46" s="41"/>
      <c r="P46" s="41"/>
      <c r="Q46" s="41"/>
      <c r="R46" s="41"/>
      <c r="S46" s="41"/>
      <c r="T46" s="41"/>
      <c r="U46" s="27"/>
      <c r="V46" s="27"/>
      <c r="W46" s="41"/>
      <c r="X46" s="41"/>
      <c r="AW46" s="22"/>
      <c r="BB46" s="17"/>
    </row>
    <row r="47" spans="1:54" s="16" customFormat="1" ht="13.5" customHeight="1">
      <c r="A47" s="68"/>
      <c r="B47" s="69"/>
      <c r="C47" s="59"/>
      <c r="D47" s="59"/>
      <c r="E47" s="59"/>
      <c r="F47" s="59"/>
      <c r="G47" s="59"/>
      <c r="L47" s="41"/>
      <c r="M47" s="137"/>
      <c r="N47" s="138"/>
      <c r="O47" s="41"/>
      <c r="P47" s="41"/>
      <c r="Q47" s="41"/>
      <c r="R47" s="41"/>
      <c r="S47" s="41"/>
      <c r="T47" s="41"/>
      <c r="U47" s="27"/>
      <c r="V47" s="27"/>
      <c r="W47" s="41"/>
      <c r="X47" s="41"/>
      <c r="AW47" s="22"/>
      <c r="BB47" s="17"/>
    </row>
    <row r="48" spans="1:54" s="16" customFormat="1" ht="13.5" customHeight="1">
      <c r="A48" s="68"/>
      <c r="B48" s="69"/>
      <c r="C48" s="59"/>
      <c r="D48" s="59"/>
      <c r="E48" s="59"/>
      <c r="F48" s="59"/>
      <c r="G48" s="59"/>
      <c r="L48" s="41"/>
      <c r="M48" s="137"/>
      <c r="N48" s="138"/>
      <c r="O48" s="41"/>
      <c r="P48" s="41"/>
      <c r="Q48" s="41"/>
      <c r="R48" s="41"/>
      <c r="S48" s="41"/>
      <c r="T48" s="41"/>
      <c r="U48" s="27"/>
      <c r="V48" s="27"/>
      <c r="W48" s="41"/>
      <c r="X48" s="41"/>
      <c r="AW48" s="22"/>
      <c r="BB48" s="17"/>
    </row>
    <row r="49" spans="1:54" s="16" customFormat="1" ht="13.5" customHeight="1">
      <c r="A49" s="68"/>
      <c r="B49" s="69"/>
      <c r="C49" s="59"/>
      <c r="D49" s="59"/>
      <c r="E49" s="59"/>
      <c r="F49" s="59"/>
      <c r="G49" s="59"/>
      <c r="L49" s="41"/>
      <c r="M49" s="137"/>
      <c r="N49" s="138"/>
      <c r="O49" s="41"/>
      <c r="P49" s="41"/>
      <c r="Q49" s="41"/>
      <c r="R49" s="41"/>
      <c r="S49" s="41"/>
      <c r="T49" s="41"/>
      <c r="U49" s="27"/>
      <c r="V49" s="27"/>
      <c r="W49" s="41"/>
      <c r="X49" s="41"/>
      <c r="AW49" s="22"/>
      <c r="BB49" s="17"/>
    </row>
    <row r="50" spans="1:54" s="16" customFormat="1" ht="13.5" customHeight="1">
      <c r="A50" s="68"/>
      <c r="B50" s="69"/>
      <c r="C50" s="59"/>
      <c r="D50" s="59"/>
      <c r="E50" s="59"/>
      <c r="F50" s="59"/>
      <c r="G50" s="59"/>
      <c r="L50" s="41"/>
      <c r="M50" s="137"/>
      <c r="N50" s="138"/>
      <c r="O50" s="41"/>
      <c r="P50" s="41"/>
      <c r="Q50" s="41"/>
      <c r="R50" s="41"/>
      <c r="S50" s="41"/>
      <c r="T50" s="41"/>
      <c r="U50" s="27"/>
      <c r="V50" s="27"/>
      <c r="W50" s="41"/>
      <c r="X50" s="41"/>
      <c r="AW50" s="22"/>
      <c r="BB50" s="17"/>
    </row>
    <row r="51" spans="1:54" s="16" customFormat="1" ht="13.5" customHeight="1">
      <c r="A51" s="68"/>
      <c r="B51" s="69"/>
      <c r="C51" s="59"/>
      <c r="D51" s="59"/>
      <c r="E51" s="59"/>
      <c r="F51" s="59"/>
      <c r="G51" s="59"/>
      <c r="L51" s="41"/>
      <c r="M51" s="137"/>
      <c r="N51" s="138"/>
      <c r="O51" s="41"/>
      <c r="P51" s="41"/>
      <c r="Q51" s="41"/>
      <c r="R51" s="41"/>
      <c r="S51" s="41"/>
      <c r="T51" s="41"/>
      <c r="U51" s="27"/>
      <c r="V51" s="27"/>
      <c r="W51" s="41"/>
      <c r="X51" s="41"/>
      <c r="AW51" s="22"/>
      <c r="BB51" s="17"/>
    </row>
    <row r="52" spans="1:54" s="16" customFormat="1" ht="13.5" customHeight="1">
      <c r="A52" s="68"/>
      <c r="B52" s="69"/>
      <c r="C52" s="59"/>
      <c r="D52" s="59"/>
      <c r="E52" s="59"/>
      <c r="F52" s="59"/>
      <c r="G52" s="59"/>
      <c r="L52" s="41"/>
      <c r="M52" s="137"/>
      <c r="N52" s="138"/>
      <c r="O52" s="41"/>
      <c r="P52" s="41"/>
      <c r="Q52" s="41"/>
      <c r="R52" s="41"/>
      <c r="S52" s="41"/>
      <c r="T52" s="41"/>
      <c r="U52" s="27"/>
      <c r="V52" s="27"/>
      <c r="W52" s="41"/>
      <c r="X52" s="41"/>
      <c r="AW52" s="22"/>
      <c r="BB52" s="17"/>
    </row>
    <row r="53" spans="1:54" s="84" customFormat="1" ht="13.5" customHeight="1">
      <c r="A53" s="70"/>
      <c r="B53" s="83"/>
      <c r="C53" s="58"/>
      <c r="D53" s="58"/>
      <c r="E53" s="58"/>
      <c r="F53" s="58"/>
      <c r="G53" s="58"/>
      <c r="U53" s="144"/>
      <c r="V53" s="144"/>
      <c r="Y53" s="144"/>
      <c r="Z53" s="144"/>
      <c r="AA53" s="144"/>
      <c r="AB53" s="144"/>
      <c r="AC53" s="144"/>
      <c r="AD53" s="144"/>
      <c r="AW53" s="12"/>
      <c r="BB53" s="90"/>
    </row>
    <row r="54" spans="1:60" s="142" customFormat="1" ht="13.5" customHeight="1">
      <c r="A54" s="176"/>
      <c r="B54" s="176"/>
      <c r="C54" s="145"/>
      <c r="D54" s="177"/>
      <c r="E54" s="177"/>
      <c r="F54" s="177"/>
      <c r="G54" s="177"/>
      <c r="L54" s="178"/>
      <c r="M54" s="285"/>
      <c r="N54" s="285"/>
      <c r="O54" s="180"/>
      <c r="P54" s="180"/>
      <c r="Q54" s="180"/>
      <c r="R54" s="179"/>
      <c r="S54" s="179"/>
      <c r="T54" s="180"/>
      <c r="W54" s="146"/>
      <c r="X54" s="147"/>
      <c r="Y54" s="148"/>
      <c r="Z54" s="149"/>
      <c r="AA54" s="150"/>
      <c r="AB54" s="150"/>
      <c r="AC54" s="151"/>
      <c r="AD54" s="152"/>
      <c r="AE54" s="153"/>
      <c r="AF54" s="154"/>
      <c r="AG54" s="152"/>
      <c r="AH54" s="155"/>
      <c r="AI54" s="156"/>
      <c r="AJ54" s="157"/>
      <c r="AK54" s="158"/>
      <c r="AL54" s="154"/>
      <c r="AM54" s="156"/>
      <c r="AN54" s="157"/>
      <c r="AO54" s="158"/>
      <c r="AP54" s="154"/>
      <c r="AQ54" s="155"/>
      <c r="AR54" s="159"/>
      <c r="AS54" s="155"/>
      <c r="AT54" s="159"/>
      <c r="AU54" s="156"/>
      <c r="AV54" s="156"/>
      <c r="AW54" s="156"/>
      <c r="AX54" s="160"/>
      <c r="AY54" s="156"/>
      <c r="AZ54" s="159"/>
      <c r="BA54" s="156"/>
      <c r="BB54" s="159"/>
      <c r="BC54" s="156"/>
      <c r="BD54" s="155"/>
      <c r="BE54" s="156"/>
      <c r="BF54" s="156"/>
      <c r="BG54" s="160"/>
      <c r="BH54" s="16"/>
    </row>
    <row r="55" spans="1:60" s="27" customFormat="1" ht="13.5" customHeight="1">
      <c r="A55" s="181"/>
      <c r="B55" s="161"/>
      <c r="C55" s="182"/>
      <c r="D55" s="162"/>
      <c r="E55" s="163"/>
      <c r="F55" s="164"/>
      <c r="G55" s="162"/>
      <c r="L55" s="139"/>
      <c r="M55" s="135"/>
      <c r="R55" s="179"/>
      <c r="Y55" s="183"/>
      <c r="Z55" s="184"/>
      <c r="AA55" s="185"/>
      <c r="AB55" s="185"/>
      <c r="AC55" s="144"/>
      <c r="AD55" s="142"/>
      <c r="AE55" s="136"/>
      <c r="AF55" s="136"/>
      <c r="AG55" s="145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6"/>
      <c r="BD55" s="144"/>
      <c r="BE55" s="144"/>
      <c r="BF55" s="144"/>
      <c r="BG55" s="144"/>
      <c r="BH55" s="144"/>
    </row>
    <row r="56" spans="1:54" s="27" customFormat="1" ht="13.5" customHeight="1">
      <c r="A56" s="165"/>
      <c r="C56" s="166"/>
      <c r="D56" s="166"/>
      <c r="E56" s="166"/>
      <c r="F56" s="166"/>
      <c r="G56" s="166"/>
      <c r="L56" s="139"/>
      <c r="M56" s="139"/>
      <c r="N56" s="180"/>
      <c r="O56" s="180"/>
      <c r="P56" s="180"/>
      <c r="Q56" s="180"/>
      <c r="R56" s="179"/>
      <c r="S56" s="179"/>
      <c r="T56" s="180"/>
      <c r="Y56" s="186"/>
      <c r="Z56" s="32"/>
      <c r="AA56" s="32"/>
      <c r="AB56" s="32"/>
      <c r="AW56" s="145"/>
      <c r="BB56" s="187"/>
    </row>
    <row r="57" spans="1:54" s="27" customFormat="1" ht="13.5" customHeight="1">
      <c r="A57" s="186"/>
      <c r="B57" s="145"/>
      <c r="C57" s="145"/>
      <c r="D57" s="145"/>
      <c r="E57" s="145"/>
      <c r="F57" s="145"/>
      <c r="G57" s="145"/>
      <c r="L57" s="139"/>
      <c r="M57" s="135"/>
      <c r="O57" s="188"/>
      <c r="P57" s="188"/>
      <c r="Q57" s="188"/>
      <c r="R57" s="188"/>
      <c r="S57" s="188"/>
      <c r="T57" s="188"/>
      <c r="Y57" s="32"/>
      <c r="Z57" s="32"/>
      <c r="AA57" s="32"/>
      <c r="AB57" s="32"/>
      <c r="AW57" s="145"/>
      <c r="BB57" s="187"/>
    </row>
    <row r="58" spans="1:54" s="27" customFormat="1" ht="13.5" customHeight="1">
      <c r="A58" s="189"/>
      <c r="B58" s="189"/>
      <c r="C58" s="56"/>
      <c r="D58" s="56"/>
      <c r="E58" s="50"/>
      <c r="F58" s="54"/>
      <c r="G58" s="189"/>
      <c r="L58" s="135"/>
      <c r="M58" s="135"/>
      <c r="O58" s="32"/>
      <c r="P58" s="32"/>
      <c r="Q58" s="32"/>
      <c r="R58" s="32"/>
      <c r="S58" s="32"/>
      <c r="T58" s="32"/>
      <c r="W58" s="32"/>
      <c r="X58" s="32"/>
      <c r="AW58" s="145"/>
      <c r="BB58" s="187"/>
    </row>
    <row r="59" spans="1:54" s="27" customFormat="1" ht="13.5" customHeight="1">
      <c r="A59" s="189"/>
      <c r="B59" s="189"/>
      <c r="C59" s="50"/>
      <c r="D59" s="56"/>
      <c r="E59" s="50"/>
      <c r="F59" s="56"/>
      <c r="G59" s="189"/>
      <c r="L59" s="135"/>
      <c r="M59" s="190"/>
      <c r="N59" s="32"/>
      <c r="O59" s="32"/>
      <c r="P59" s="32"/>
      <c r="Q59" s="32"/>
      <c r="R59" s="32"/>
      <c r="S59" s="32"/>
      <c r="T59" s="32"/>
      <c r="W59" s="170"/>
      <c r="X59" s="191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W59" s="145"/>
      <c r="BB59" s="187"/>
    </row>
    <row r="60" spans="1:54" s="39" customFormat="1" ht="13.5" customHeight="1">
      <c r="A60" s="147"/>
      <c r="B60" s="147"/>
      <c r="C60" s="147"/>
      <c r="D60" s="147"/>
      <c r="E60" s="147"/>
      <c r="F60" s="147"/>
      <c r="G60" s="147"/>
      <c r="L60" s="135"/>
      <c r="M60" s="190"/>
      <c r="N60" s="32"/>
      <c r="O60" s="27"/>
      <c r="P60" s="27"/>
      <c r="Q60" s="27"/>
      <c r="R60" s="27"/>
      <c r="S60" s="27"/>
      <c r="T60" s="27"/>
      <c r="U60" s="27"/>
      <c r="V60" s="27"/>
      <c r="W60" s="170"/>
      <c r="X60" s="191"/>
      <c r="AW60" s="192"/>
      <c r="BB60" s="193"/>
    </row>
    <row r="61" spans="1:54" s="39" customFormat="1" ht="13.5" customHeight="1">
      <c r="A61" s="147"/>
      <c r="B61" s="147"/>
      <c r="C61" s="147"/>
      <c r="D61" s="147"/>
      <c r="E61" s="147"/>
      <c r="F61" s="147"/>
      <c r="G61" s="147"/>
      <c r="L61" s="167"/>
      <c r="M61" s="168"/>
      <c r="N61" s="169"/>
      <c r="O61" s="36"/>
      <c r="P61" s="36"/>
      <c r="Q61" s="36"/>
      <c r="R61" s="36"/>
      <c r="S61" s="36"/>
      <c r="T61" s="36"/>
      <c r="U61" s="170"/>
      <c r="V61" s="170"/>
      <c r="W61" s="179"/>
      <c r="X61" s="180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W61" s="192"/>
      <c r="BB61" s="193"/>
    </row>
    <row r="62" spans="1:54" s="27" customFormat="1" ht="13.5" customHeight="1">
      <c r="A62" s="189"/>
      <c r="B62" s="189"/>
      <c r="C62" s="189"/>
      <c r="D62" s="189"/>
      <c r="E62" s="189"/>
      <c r="F62" s="189"/>
      <c r="G62" s="189"/>
      <c r="L62" s="171"/>
      <c r="M62" s="168"/>
      <c r="N62" s="138"/>
      <c r="O62" s="36"/>
      <c r="P62" s="36"/>
      <c r="Q62" s="36"/>
      <c r="R62" s="194"/>
      <c r="S62" s="36"/>
      <c r="T62" s="195"/>
      <c r="U62" s="36"/>
      <c r="V62" s="36"/>
      <c r="W62" s="196"/>
      <c r="X62" s="195"/>
      <c r="AW62" s="145"/>
      <c r="BB62" s="187"/>
    </row>
    <row r="63" spans="1:54" s="27" customFormat="1" ht="13.5" customHeight="1">
      <c r="A63" s="189"/>
      <c r="B63" s="189"/>
      <c r="C63" s="189"/>
      <c r="D63" s="189"/>
      <c r="E63" s="189"/>
      <c r="F63" s="189"/>
      <c r="G63" s="189"/>
      <c r="L63" s="135"/>
      <c r="M63" s="129"/>
      <c r="N63" s="172"/>
      <c r="O63" s="78"/>
      <c r="P63" s="78"/>
      <c r="Q63" s="78"/>
      <c r="R63" s="78"/>
      <c r="S63" s="78"/>
      <c r="T63" s="78"/>
      <c r="U63" s="173"/>
      <c r="V63" s="173"/>
      <c r="AW63" s="145"/>
      <c r="BB63" s="187"/>
    </row>
    <row r="64" spans="1:54" s="27" customFormat="1" ht="13.5" customHeight="1">
      <c r="A64" s="189"/>
      <c r="B64" s="189"/>
      <c r="C64" s="189"/>
      <c r="D64" s="189"/>
      <c r="E64" s="189"/>
      <c r="F64" s="189"/>
      <c r="G64" s="189"/>
      <c r="L64" s="135"/>
      <c r="M64" s="129"/>
      <c r="N64" s="172"/>
      <c r="O64" s="78"/>
      <c r="P64" s="78"/>
      <c r="Q64" s="78"/>
      <c r="R64" s="78"/>
      <c r="S64" s="78"/>
      <c r="T64" s="78"/>
      <c r="U64" s="173"/>
      <c r="V64" s="173"/>
      <c r="AW64" s="145"/>
      <c r="BB64" s="187"/>
    </row>
    <row r="65" spans="1:54" s="27" customFormat="1" ht="13.5" customHeight="1">
      <c r="A65" s="189"/>
      <c r="B65" s="189"/>
      <c r="C65" s="189"/>
      <c r="D65" s="189"/>
      <c r="E65" s="189"/>
      <c r="F65" s="189"/>
      <c r="G65" s="189"/>
      <c r="L65" s="135"/>
      <c r="M65" s="76"/>
      <c r="N65" s="77"/>
      <c r="O65" s="78"/>
      <c r="P65" s="78"/>
      <c r="Q65" s="78"/>
      <c r="R65" s="78"/>
      <c r="S65" s="78"/>
      <c r="T65" s="78"/>
      <c r="U65" s="174"/>
      <c r="V65" s="174"/>
      <c r="W65" s="63"/>
      <c r="X65" s="63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W65" s="145"/>
      <c r="BB65" s="187"/>
    </row>
    <row r="66" spans="1:49" s="187" customFormat="1" ht="13.5" customHeight="1">
      <c r="A66" s="197"/>
      <c r="B66" s="197"/>
      <c r="C66" s="197"/>
      <c r="D66" s="197"/>
      <c r="E66" s="197"/>
      <c r="F66" s="197"/>
      <c r="G66" s="197"/>
      <c r="L66" s="135"/>
      <c r="M66" s="27"/>
      <c r="N66" s="27"/>
      <c r="O66" s="27"/>
      <c r="P66" s="27"/>
      <c r="Q66" s="27"/>
      <c r="R66" s="27"/>
      <c r="S66" s="27"/>
      <c r="T66" s="27"/>
      <c r="U66" s="174"/>
      <c r="V66" s="174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W66" s="185"/>
    </row>
    <row r="67" spans="1:54" s="27" customFormat="1" ht="13.5" customHeight="1">
      <c r="A67" s="189"/>
      <c r="B67" s="189"/>
      <c r="C67" s="189"/>
      <c r="D67" s="189"/>
      <c r="E67" s="189"/>
      <c r="F67" s="189"/>
      <c r="G67" s="189"/>
      <c r="W67" s="187"/>
      <c r="X67" s="187"/>
      <c r="AW67" s="145"/>
      <c r="BB67" s="187"/>
    </row>
    <row r="68" spans="1:54" s="27" customFormat="1" ht="13.5" customHeight="1">
      <c r="A68" s="198"/>
      <c r="B68" s="198"/>
      <c r="C68" s="199"/>
      <c r="D68" s="199"/>
      <c r="E68" s="199"/>
      <c r="F68" s="199"/>
      <c r="G68" s="199"/>
      <c r="W68" s="73"/>
      <c r="X68" s="200"/>
      <c r="AW68" s="145"/>
      <c r="BB68" s="187"/>
    </row>
    <row r="69" spans="1:54" s="27" customFormat="1" ht="13.5" customHeight="1">
      <c r="A69" s="201"/>
      <c r="B69" s="202"/>
      <c r="C69" s="199"/>
      <c r="D69" s="199"/>
      <c r="E69" s="199"/>
      <c r="F69" s="100"/>
      <c r="G69" s="199"/>
      <c r="L69" s="135"/>
      <c r="M69" s="203"/>
      <c r="N69" s="170"/>
      <c r="O69" s="36"/>
      <c r="P69" s="36"/>
      <c r="Q69" s="36"/>
      <c r="R69" s="36"/>
      <c r="S69" s="36"/>
      <c r="T69" s="36"/>
      <c r="W69" s="93"/>
      <c r="AW69" s="145"/>
      <c r="BB69" s="187"/>
    </row>
    <row r="70" spans="1:54" s="27" customFormat="1" ht="13.5" customHeight="1">
      <c r="A70" s="204"/>
      <c r="B70" s="205"/>
      <c r="C70" s="199"/>
      <c r="D70" s="100"/>
      <c r="E70" s="206"/>
      <c r="F70" s="100"/>
      <c r="G70" s="206"/>
      <c r="L70" s="16"/>
      <c r="M70" s="16"/>
      <c r="N70" s="16"/>
      <c r="O70" s="180"/>
      <c r="P70" s="180"/>
      <c r="Q70" s="180"/>
      <c r="R70" s="179"/>
      <c r="S70" s="179"/>
      <c r="T70" s="180"/>
      <c r="U70" s="141"/>
      <c r="V70" s="141"/>
      <c r="AW70" s="145"/>
      <c r="BB70" s="187"/>
    </row>
    <row r="71" spans="1:54" s="27" customFormat="1" ht="13.5" customHeight="1">
      <c r="A71" s="207"/>
      <c r="B71" s="208"/>
      <c r="C71" s="199"/>
      <c r="D71" s="199"/>
      <c r="E71" s="199"/>
      <c r="F71" s="100"/>
      <c r="G71" s="199"/>
      <c r="L71" s="209"/>
      <c r="M71" s="210"/>
      <c r="N71" s="210"/>
      <c r="O71" s="36"/>
      <c r="P71" s="36"/>
      <c r="Q71" s="36"/>
      <c r="R71" s="36"/>
      <c r="S71" s="36"/>
      <c r="T71" s="36"/>
      <c r="U71" s="36"/>
      <c r="V71" s="36"/>
      <c r="AW71" s="145"/>
      <c r="BB71" s="187"/>
    </row>
    <row r="72" spans="1:54" s="16" customFormat="1" ht="13.5" customHeight="1">
      <c r="A72" s="211"/>
      <c r="B72" s="212"/>
      <c r="C72" s="59"/>
      <c r="D72" s="59"/>
      <c r="E72" s="59"/>
      <c r="F72" s="59"/>
      <c r="G72" s="59"/>
      <c r="L72" s="27"/>
      <c r="O72" s="213"/>
      <c r="P72" s="122"/>
      <c r="Q72" s="122"/>
      <c r="R72" s="27"/>
      <c r="S72" s="27"/>
      <c r="T72" s="27"/>
      <c r="U72" s="27"/>
      <c r="V72" s="27"/>
      <c r="W72" s="27"/>
      <c r="X72" s="27"/>
      <c r="AW72" s="22"/>
      <c r="BB72" s="17"/>
    </row>
    <row r="73" spans="1:54" s="144" customFormat="1" ht="13.5" customHeight="1">
      <c r="A73" s="214"/>
      <c r="B73" s="215"/>
      <c r="C73" s="189"/>
      <c r="D73" s="189"/>
      <c r="E73" s="189"/>
      <c r="F73" s="189"/>
      <c r="G73" s="189"/>
      <c r="L73" s="27"/>
      <c r="M73" s="210"/>
      <c r="N73" s="210"/>
      <c r="O73" s="36"/>
      <c r="P73" s="27"/>
      <c r="Q73" s="27"/>
      <c r="R73" s="27"/>
      <c r="S73" s="27"/>
      <c r="T73" s="27"/>
      <c r="U73" s="27"/>
      <c r="V73" s="27"/>
      <c r="W73" s="135"/>
      <c r="X73" s="135"/>
      <c r="AW73" s="145"/>
      <c r="BB73" s="136"/>
    </row>
    <row r="74" spans="1:56" s="135" customFormat="1" ht="13.5" customHeight="1">
      <c r="A74" s="216"/>
      <c r="B74" s="192"/>
      <c r="C74" s="192"/>
      <c r="D74" s="192"/>
      <c r="E74" s="192"/>
      <c r="F74" s="145"/>
      <c r="G74" s="145"/>
      <c r="L74" s="175"/>
      <c r="AY74" s="217"/>
      <c r="AZ74" s="217"/>
      <c r="BA74" s="217"/>
      <c r="BD74" s="188"/>
    </row>
    <row r="75" spans="1:55" s="135" customFormat="1" ht="13.5" customHeight="1">
      <c r="A75" s="183"/>
      <c r="B75" s="218"/>
      <c r="C75" s="218"/>
      <c r="D75" s="218"/>
      <c r="E75" s="218"/>
      <c r="F75" s="219"/>
      <c r="G75" s="220"/>
      <c r="H75" s="220"/>
      <c r="I75" s="220"/>
      <c r="J75" s="220"/>
      <c r="K75" s="220"/>
      <c r="L75" s="139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AX75" s="217"/>
      <c r="AY75" s="217"/>
      <c r="AZ75" s="217"/>
      <c r="BC75" s="188"/>
    </row>
    <row r="76" spans="1:55" s="135" customFormat="1" ht="13.5" customHeight="1">
      <c r="A76" s="183"/>
      <c r="B76" s="180"/>
      <c r="C76" s="218"/>
      <c r="D76" s="218"/>
      <c r="E76" s="218"/>
      <c r="F76" s="219"/>
      <c r="G76" s="220"/>
      <c r="H76" s="220"/>
      <c r="I76" s="220"/>
      <c r="J76" s="220"/>
      <c r="K76" s="220"/>
      <c r="L76" s="175"/>
      <c r="M76" s="221"/>
      <c r="N76" s="222"/>
      <c r="AX76" s="217"/>
      <c r="AY76" s="217"/>
      <c r="AZ76" s="217"/>
      <c r="BC76" s="188"/>
    </row>
    <row r="77" spans="1:55" s="135" customFormat="1" ht="13.5" customHeight="1">
      <c r="A77" s="183"/>
      <c r="B77" s="218"/>
      <c r="C77" s="218"/>
      <c r="D77" s="219"/>
      <c r="E77" s="219"/>
      <c r="F77" s="219"/>
      <c r="G77" s="220"/>
      <c r="H77" s="220"/>
      <c r="I77" s="220"/>
      <c r="J77" s="220"/>
      <c r="K77" s="220"/>
      <c r="L77" s="175"/>
      <c r="M77" s="221"/>
      <c r="AX77" s="217"/>
      <c r="AY77" s="217"/>
      <c r="AZ77" s="217"/>
      <c r="BC77" s="188"/>
    </row>
    <row r="78" spans="1:56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66"/>
      <c r="M78" s="65"/>
      <c r="N78" s="65"/>
      <c r="O78" s="65"/>
      <c r="P78" s="65"/>
      <c r="Q78" s="65"/>
      <c r="R78" s="65"/>
      <c r="S78" s="65"/>
      <c r="T78" s="65"/>
      <c r="W78" s="65"/>
      <c r="X78" s="65"/>
      <c r="AX78" s="21"/>
      <c r="BA78"/>
      <c r="BC78" s="2"/>
      <c r="BD78"/>
    </row>
    <row r="79" spans="1:56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66"/>
      <c r="M79" s="66"/>
      <c r="N79" s="66"/>
      <c r="O79" s="66"/>
      <c r="P79" s="66"/>
      <c r="Q79" s="66"/>
      <c r="R79" s="66"/>
      <c r="S79" s="66"/>
      <c r="T79" s="66"/>
      <c r="U79" s="143"/>
      <c r="V79" s="143"/>
      <c r="W79" s="66"/>
      <c r="X79" s="66"/>
      <c r="AX79" s="21"/>
      <c r="BA79"/>
      <c r="BC79" s="2"/>
      <c r="BD79"/>
    </row>
    <row r="80" spans="1:24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67"/>
      <c r="M80" s="118"/>
      <c r="N80" s="119"/>
      <c r="O80" s="65"/>
      <c r="P80" s="65"/>
      <c r="Q80" s="65"/>
      <c r="R80" s="65"/>
      <c r="S80" s="65"/>
      <c r="T80" s="65"/>
      <c r="W80" s="65"/>
      <c r="X80" s="65"/>
    </row>
    <row r="81" spans="1:11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</row>
    <row r="82" spans="1:11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 s="5"/>
      <c r="V86" s="5"/>
      <c r="W86"/>
      <c r="X86"/>
      <c r="Y86" s="135"/>
      <c r="Z86" s="135"/>
      <c r="AA86" s="135"/>
      <c r="AB86" s="135"/>
      <c r="AC86" s="135"/>
      <c r="AD86" s="135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 s="5"/>
      <c r="V87" s="5"/>
      <c r="W87"/>
      <c r="X87" s="8"/>
      <c r="Y87" s="135"/>
      <c r="Z87" s="135"/>
      <c r="AA87" s="135"/>
      <c r="AB87" s="135"/>
      <c r="AC87" s="135"/>
      <c r="AD87" s="135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 s="5"/>
      <c r="V88" s="5"/>
      <c r="W88"/>
      <c r="X88"/>
      <c r="Y88" s="135"/>
      <c r="Z88" s="135"/>
      <c r="AA88" s="135"/>
      <c r="AB88" s="135"/>
      <c r="AC88" s="135"/>
      <c r="AD88" s="135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 s="5"/>
      <c r="V89" s="5"/>
      <c r="W89"/>
      <c r="X89"/>
      <c r="Y89" s="135"/>
      <c r="Z89" s="135"/>
      <c r="AA89" s="135"/>
      <c r="AB89" s="135"/>
      <c r="AC89" s="135"/>
      <c r="AD89" s="135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 s="5"/>
      <c r="V90" s="5"/>
      <c r="W90"/>
      <c r="X90"/>
      <c r="Y90" s="135"/>
      <c r="Z90" s="135"/>
      <c r="AA90" s="135"/>
      <c r="AB90" s="135"/>
      <c r="AC90" s="135"/>
      <c r="AD90" s="135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 s="5"/>
      <c r="V91" s="5"/>
      <c r="W91"/>
      <c r="X91"/>
      <c r="Y91" s="135"/>
      <c r="Z91" s="135"/>
      <c r="AA91" s="135"/>
      <c r="AB91" s="135"/>
      <c r="AC91" s="135"/>
      <c r="AD91" s="135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 s="5"/>
      <c r="V92" s="5"/>
      <c r="W92"/>
      <c r="X92"/>
      <c r="Y92" s="135"/>
      <c r="Z92" s="135"/>
      <c r="AA92" s="135"/>
      <c r="AB92" s="135"/>
      <c r="AC92" s="135"/>
      <c r="AD92" s="135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 s="5"/>
      <c r="V93" s="5"/>
      <c r="W93"/>
      <c r="X93"/>
      <c r="Y93" s="135"/>
      <c r="Z93" s="135"/>
      <c r="AA93" s="135"/>
      <c r="AB93" s="135"/>
      <c r="AC93" s="135"/>
      <c r="AD93" s="135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 s="5"/>
      <c r="V94" s="5"/>
      <c r="W94"/>
      <c r="X94"/>
      <c r="Y94" s="135"/>
      <c r="Z94" s="135"/>
      <c r="AA94" s="135"/>
      <c r="AB94" s="135"/>
      <c r="AC94" s="135"/>
      <c r="AD94" s="135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 s="5"/>
      <c r="V95" s="5"/>
      <c r="W95"/>
      <c r="X95"/>
      <c r="Y95" s="135"/>
      <c r="Z95" s="135"/>
      <c r="AA95" s="135"/>
      <c r="AB95" s="135"/>
      <c r="AC95" s="135"/>
      <c r="AD95" s="135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 s="5"/>
      <c r="V96" s="5"/>
      <c r="W96"/>
      <c r="X96"/>
      <c r="Y96" s="135"/>
      <c r="Z96" s="135"/>
      <c r="AA96" s="135"/>
      <c r="AB96" s="135"/>
      <c r="AC96" s="135"/>
      <c r="AD96" s="135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 s="5"/>
      <c r="V97" s="5"/>
      <c r="W97"/>
      <c r="X97"/>
      <c r="Y97" s="135"/>
      <c r="Z97" s="135"/>
      <c r="AA97" s="135"/>
      <c r="AB97" s="135"/>
      <c r="AC97" s="135"/>
      <c r="AD97" s="135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 s="5"/>
      <c r="V98" s="5"/>
      <c r="W98"/>
      <c r="X98"/>
      <c r="Y98" s="135"/>
      <c r="Z98" s="135"/>
      <c r="AA98" s="135"/>
      <c r="AB98" s="135"/>
      <c r="AC98" s="135"/>
      <c r="AD98" s="135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 s="5"/>
      <c r="V99" s="5"/>
      <c r="W99"/>
      <c r="X99"/>
      <c r="Y99" s="135"/>
      <c r="Z99" s="135"/>
      <c r="AA99" s="135"/>
      <c r="AB99" s="135"/>
      <c r="AC99" s="135"/>
      <c r="AD99" s="135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 s="5"/>
      <c r="V100" s="5"/>
      <c r="W100"/>
      <c r="X100"/>
      <c r="Y100" s="135"/>
      <c r="Z100" s="135"/>
      <c r="AA100" s="135"/>
      <c r="AB100" s="135"/>
      <c r="AC100" s="135"/>
      <c r="AD100" s="135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 s="5"/>
      <c r="V101" s="5"/>
      <c r="W101"/>
      <c r="X101"/>
      <c r="Y101" s="135"/>
      <c r="Z101" s="135"/>
      <c r="AA101" s="135"/>
      <c r="AB101" s="135"/>
      <c r="AC101" s="135"/>
      <c r="AD101" s="135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 s="5"/>
      <c r="V102" s="5"/>
      <c r="W102"/>
      <c r="X102"/>
      <c r="Y102" s="135"/>
      <c r="Z102" s="135"/>
      <c r="AA102" s="135"/>
      <c r="AB102" s="135"/>
      <c r="AC102" s="135"/>
      <c r="AD102" s="135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 s="5"/>
      <c r="V103" s="5"/>
      <c r="W103"/>
      <c r="X103"/>
      <c r="Y103" s="135"/>
      <c r="Z103" s="135"/>
      <c r="AA103" s="135"/>
      <c r="AB103" s="135"/>
      <c r="AC103" s="135"/>
      <c r="AD103" s="135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0"/>
      <c r="L104"/>
      <c r="M104"/>
      <c r="N104"/>
      <c r="O104"/>
      <c r="P104"/>
      <c r="Q104"/>
      <c r="R104"/>
      <c r="S104"/>
      <c r="T104"/>
      <c r="U104" s="5"/>
      <c r="V104" s="5"/>
      <c r="W104"/>
      <c r="X104"/>
      <c r="Y104" s="135"/>
      <c r="Z104" s="135"/>
      <c r="AA104" s="135"/>
      <c r="AB104" s="135"/>
      <c r="AC104" s="135"/>
      <c r="AD104" s="135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0"/>
      <c r="L105"/>
      <c r="M105"/>
      <c r="N105"/>
      <c r="O105"/>
      <c r="P105"/>
      <c r="Q105"/>
      <c r="R105"/>
      <c r="S105"/>
      <c r="T105"/>
      <c r="U105" s="5"/>
      <c r="V105" s="5"/>
      <c r="W105"/>
      <c r="X105"/>
      <c r="Y105" s="135"/>
      <c r="Z105" s="135"/>
      <c r="AA105" s="135"/>
      <c r="AB105" s="135"/>
      <c r="AC105" s="135"/>
      <c r="AD105" s="135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0"/>
      <c r="L106"/>
      <c r="M106"/>
      <c r="N106"/>
      <c r="O106"/>
      <c r="P106"/>
      <c r="Q106"/>
      <c r="R106"/>
      <c r="S106"/>
      <c r="T106"/>
      <c r="U106" s="5"/>
      <c r="V106" s="5"/>
      <c r="W106"/>
      <c r="X106"/>
      <c r="Y106" s="135"/>
      <c r="Z106" s="135"/>
      <c r="AA106" s="135"/>
      <c r="AB106" s="135"/>
      <c r="AC106" s="135"/>
      <c r="AD106" s="135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0"/>
      <c r="L107"/>
      <c r="M107"/>
      <c r="N107"/>
      <c r="O107"/>
      <c r="P107"/>
      <c r="Q107"/>
      <c r="R107"/>
      <c r="S107"/>
      <c r="T107"/>
      <c r="U107" s="5"/>
      <c r="V107" s="5"/>
      <c r="W107"/>
      <c r="X107"/>
      <c r="Y107" s="135"/>
      <c r="Z107" s="135"/>
      <c r="AA107" s="135"/>
      <c r="AB107" s="135"/>
      <c r="AC107" s="135"/>
      <c r="AD107" s="135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0"/>
      <c r="L108"/>
      <c r="M108"/>
      <c r="N108"/>
      <c r="O108"/>
      <c r="P108"/>
      <c r="Q108"/>
      <c r="R108"/>
      <c r="S108"/>
      <c r="T108"/>
      <c r="U108" s="5"/>
      <c r="V108" s="5"/>
      <c r="W108"/>
      <c r="X108"/>
      <c r="Y108" s="135"/>
      <c r="Z108" s="135"/>
      <c r="AA108" s="135"/>
      <c r="AB108" s="135"/>
      <c r="AC108" s="135"/>
      <c r="AD108" s="135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/>
      <c r="L109"/>
      <c r="M109"/>
      <c r="N109"/>
      <c r="O109"/>
      <c r="P109"/>
      <c r="Q109"/>
      <c r="R109"/>
      <c r="S109"/>
      <c r="T109"/>
      <c r="U109" s="5"/>
      <c r="V109" s="5"/>
      <c r="W109"/>
      <c r="X109"/>
      <c r="Y109" s="135"/>
      <c r="Z109" s="135"/>
      <c r="AA109" s="135"/>
      <c r="AB109" s="135"/>
      <c r="AC109" s="135"/>
      <c r="AD109" s="135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/>
      <c r="L110"/>
      <c r="M110"/>
      <c r="N110"/>
      <c r="O110"/>
      <c r="P110"/>
      <c r="Q110"/>
      <c r="R110"/>
      <c r="S110"/>
      <c r="T110"/>
      <c r="U110" s="5"/>
      <c r="V110" s="5"/>
      <c r="W110"/>
      <c r="X110"/>
      <c r="Y110" s="135"/>
      <c r="Z110" s="135"/>
      <c r="AA110" s="135"/>
      <c r="AB110" s="135"/>
      <c r="AC110" s="135"/>
      <c r="AD110" s="135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/>
      <c r="L111"/>
      <c r="M111"/>
      <c r="N111"/>
      <c r="O111"/>
      <c r="P111"/>
      <c r="Q111"/>
      <c r="R111"/>
      <c r="S111"/>
      <c r="T111"/>
      <c r="U111" s="5"/>
      <c r="V111" s="5"/>
      <c r="W111"/>
      <c r="X111"/>
      <c r="Y111" s="135"/>
      <c r="Z111" s="135"/>
      <c r="AA111" s="135"/>
      <c r="AB111" s="135"/>
      <c r="AC111" s="135"/>
      <c r="AD111" s="135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0"/>
      <c r="L112"/>
      <c r="M112"/>
      <c r="N112"/>
      <c r="O112"/>
      <c r="P112"/>
      <c r="Q112"/>
      <c r="R112"/>
      <c r="S112"/>
      <c r="T112"/>
      <c r="U112" s="5"/>
      <c r="V112" s="5"/>
      <c r="W112"/>
      <c r="X112"/>
      <c r="Y112" s="135"/>
      <c r="Z112" s="135"/>
      <c r="AA112" s="135"/>
      <c r="AB112" s="135"/>
      <c r="AC112" s="135"/>
      <c r="AD112" s="135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10"/>
      <c r="L113"/>
      <c r="M113"/>
      <c r="N113"/>
      <c r="O113"/>
      <c r="P113"/>
      <c r="Q113"/>
      <c r="R113"/>
      <c r="S113"/>
      <c r="T113"/>
      <c r="U113" s="5"/>
      <c r="V113" s="5"/>
      <c r="W113"/>
      <c r="X113"/>
      <c r="Y113" s="135"/>
      <c r="Z113" s="135"/>
      <c r="AA113" s="135"/>
      <c r="AB113" s="135"/>
      <c r="AC113" s="135"/>
      <c r="AD113" s="135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/>
      <c r="L114"/>
      <c r="M114"/>
      <c r="N114"/>
      <c r="O114"/>
      <c r="P114"/>
      <c r="Q114"/>
      <c r="R114"/>
      <c r="S114"/>
      <c r="T114"/>
      <c r="U114" s="5"/>
      <c r="V114" s="5"/>
      <c r="W114"/>
      <c r="X114"/>
      <c r="Y114" s="135"/>
      <c r="Z114" s="135"/>
      <c r="AA114" s="135"/>
      <c r="AB114" s="135"/>
      <c r="AC114" s="135"/>
      <c r="AD114" s="135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/>
      <c r="L115"/>
      <c r="M115"/>
      <c r="N115"/>
      <c r="O115"/>
      <c r="P115"/>
      <c r="Q115"/>
      <c r="R115"/>
      <c r="S115"/>
      <c r="T115"/>
      <c r="U115" s="5"/>
      <c r="V115" s="5"/>
      <c r="W115"/>
      <c r="X115"/>
      <c r="Y115" s="135"/>
      <c r="Z115" s="135"/>
      <c r="AA115" s="135"/>
      <c r="AB115" s="135"/>
      <c r="AC115" s="135"/>
      <c r="AD115" s="135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/>
      <c r="L116"/>
      <c r="M116"/>
      <c r="N116"/>
      <c r="O116"/>
      <c r="P116"/>
      <c r="Q116"/>
      <c r="R116"/>
      <c r="S116"/>
      <c r="T116"/>
      <c r="U116" s="5"/>
      <c r="V116" s="5"/>
      <c r="W116"/>
      <c r="X116"/>
      <c r="Y116" s="135"/>
      <c r="Z116" s="135"/>
      <c r="AA116" s="135"/>
      <c r="AB116" s="135"/>
      <c r="AC116" s="135"/>
      <c r="AD116" s="135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5"/>
      <c r="V117" s="5"/>
      <c r="W117"/>
      <c r="X117"/>
      <c r="Y117" s="135"/>
      <c r="Z117" s="135"/>
      <c r="AA117" s="135"/>
      <c r="AB117" s="135"/>
      <c r="AC117" s="135"/>
      <c r="AD117" s="135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5"/>
      <c r="V118" s="5"/>
      <c r="W118"/>
      <c r="X118"/>
      <c r="Y118" s="135"/>
      <c r="Z118" s="135"/>
      <c r="AA118" s="135"/>
      <c r="AB118" s="135"/>
      <c r="AC118" s="135"/>
      <c r="AD118" s="135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5"/>
      <c r="V119" s="5"/>
      <c r="W119"/>
      <c r="X119"/>
      <c r="Y119" s="135"/>
      <c r="Z119" s="135"/>
      <c r="AA119" s="135"/>
      <c r="AB119" s="135"/>
      <c r="AC119" s="135"/>
      <c r="AD119" s="135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4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5"/>
      <c r="V123" s="5"/>
      <c r="W123"/>
      <c r="X123"/>
      <c r="Y123" s="135"/>
      <c r="Z123" s="135"/>
      <c r="AA123" s="135"/>
      <c r="AB123" s="135"/>
      <c r="AC123" s="135"/>
      <c r="AD123" s="135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AA13:AE13"/>
    <mergeCell ref="M54:N54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H5:R43"/>
  <sheetViews>
    <sheetView zoomScalePageLayoutView="0" workbookViewId="0" topLeftCell="A1">
      <selection activeCell="T49" sqref="T49"/>
    </sheetView>
  </sheetViews>
  <sheetFormatPr defaultColWidth="11.421875" defaultRowHeight="12.75"/>
  <sheetData>
    <row r="5" spans="10:18" ht="12.75">
      <c r="J5" s="71" t="s">
        <v>44</v>
      </c>
      <c r="K5" s="120" t="s">
        <v>45</v>
      </c>
      <c r="L5" s="120" t="s">
        <v>46</v>
      </c>
      <c r="M5" s="120" t="s">
        <v>27</v>
      </c>
      <c r="N5" s="120" t="s">
        <v>28</v>
      </c>
      <c r="O5" s="229" t="s">
        <v>29</v>
      </c>
      <c r="P5" s="228" t="s">
        <v>43</v>
      </c>
      <c r="Q5" s="228" t="s">
        <v>53</v>
      </c>
      <c r="R5" s="230" t="s">
        <v>6</v>
      </c>
    </row>
    <row r="6" spans="10:18" ht="12.75">
      <c r="J6" s="81">
        <v>3.98745</v>
      </c>
      <c r="K6" s="81">
        <v>30.01625</v>
      </c>
      <c r="L6" s="81">
        <v>31.179075</v>
      </c>
      <c r="M6" s="81">
        <v>46.490975</v>
      </c>
      <c r="N6" s="81">
        <v>57.0552</v>
      </c>
      <c r="O6" s="81">
        <v>63.7964</v>
      </c>
      <c r="P6" s="81">
        <v>14.893525</v>
      </c>
      <c r="Q6" s="81">
        <v>17.957875</v>
      </c>
      <c r="R6" s="81">
        <v>0.522375</v>
      </c>
    </row>
    <row r="7" spans="10:18" ht="12.75">
      <c r="J7" s="251">
        <v>3.8894</v>
      </c>
      <c r="K7" s="251">
        <v>28.90445</v>
      </c>
      <c r="L7" s="251">
        <v>29.93595</v>
      </c>
      <c r="M7" s="251">
        <v>45.36425</v>
      </c>
      <c r="N7" s="251">
        <v>56.571525</v>
      </c>
      <c r="O7" s="251">
        <v>62.678975</v>
      </c>
      <c r="P7" s="251">
        <v>15.31995</v>
      </c>
      <c r="Q7" s="251">
        <v>18.74625</v>
      </c>
      <c r="R7" s="251">
        <v>0.702775</v>
      </c>
    </row>
    <row r="9" spans="9:18" ht="12.75">
      <c r="I9" s="271" t="s">
        <v>76</v>
      </c>
      <c r="J9" s="273">
        <f>AVERAGE(J6:J7)</f>
        <v>3.938425</v>
      </c>
      <c r="K9" s="2">
        <f aca="true" t="shared" si="0" ref="K9:R9">AVERAGE(K6:K7)</f>
        <v>29.46035</v>
      </c>
      <c r="L9" s="2">
        <f t="shared" si="0"/>
        <v>30.5575125</v>
      </c>
      <c r="M9" s="2">
        <f t="shared" si="0"/>
        <v>45.927612499999995</v>
      </c>
      <c r="N9" s="2">
        <f t="shared" si="0"/>
        <v>56.8133625</v>
      </c>
      <c r="O9" s="2">
        <f t="shared" si="0"/>
        <v>63.2376875</v>
      </c>
      <c r="P9" s="2">
        <f t="shared" si="0"/>
        <v>15.106737500000001</v>
      </c>
      <c r="Q9" s="2">
        <f t="shared" si="0"/>
        <v>18.352062500000002</v>
      </c>
      <c r="R9" s="2">
        <f t="shared" si="0"/>
        <v>0.6125750000000001</v>
      </c>
    </row>
    <row r="10" spans="9:18" ht="15">
      <c r="I10" s="271" t="s">
        <v>77</v>
      </c>
      <c r="J10" s="272">
        <f>STDEV(J6:J7)</f>
        <v>0.06933181989533654</v>
      </c>
      <c r="K10" s="272">
        <f aca="true" t="shared" si="1" ref="K10:R10">STDEV(K6:K7)</f>
        <v>0.786161319323326</v>
      </c>
      <c r="L10" s="272">
        <f t="shared" si="1"/>
        <v>0.8790221173622988</v>
      </c>
      <c r="M10" s="272">
        <f t="shared" si="1"/>
        <v>0.7967148880325289</v>
      </c>
      <c r="N10" s="272">
        <f t="shared" si="1"/>
        <v>0.34200987239165853</v>
      </c>
      <c r="O10" s="272">
        <f t="shared" si="1"/>
        <v>0.790138794967237</v>
      </c>
      <c r="P10" s="272">
        <f t="shared" si="1"/>
        <v>0.3015280091673922</v>
      </c>
      <c r="Q10" s="272">
        <f t="shared" si="1"/>
        <v>0.5574653086178103</v>
      </c>
      <c r="R10" s="272">
        <f t="shared" si="1"/>
        <v>0.12756206332605283</v>
      </c>
    </row>
    <row r="38" spans="8:18" ht="12.75">
      <c r="H38" s="283" t="s">
        <v>83</v>
      </c>
      <c r="J38" s="71" t="s">
        <v>44</v>
      </c>
      <c r="K38" s="120" t="s">
        <v>45</v>
      </c>
      <c r="L38" s="120" t="s">
        <v>46</v>
      </c>
      <c r="M38" s="120" t="s">
        <v>27</v>
      </c>
      <c r="N38" s="120" t="s">
        <v>28</v>
      </c>
      <c r="O38" s="229" t="s">
        <v>29</v>
      </c>
      <c r="P38" s="228" t="s">
        <v>43</v>
      </c>
      <c r="Q38" s="228" t="s">
        <v>53</v>
      </c>
      <c r="R38" s="230" t="s">
        <v>6</v>
      </c>
    </row>
    <row r="39" spans="10:18" ht="12.75">
      <c r="J39" s="81">
        <v>4.027727272727272</v>
      </c>
      <c r="K39" s="81">
        <v>30.47180346175321</v>
      </c>
      <c r="L39" s="81">
        <v>31.731605548056226</v>
      </c>
      <c r="M39" s="81">
        <v>47.433434338941964</v>
      </c>
      <c r="N39" s="81">
        <v>58.79981415302933</v>
      </c>
      <c r="O39" s="81">
        <v>66.07753189228015</v>
      </c>
      <c r="P39" s="81">
        <v>15.433781263793577</v>
      </c>
      <c r="Q39" s="81">
        <v>19.3846763045621</v>
      </c>
      <c r="R39" s="81">
        <v>0.5647261832431447</v>
      </c>
    </row>
    <row r="40" spans="10:18" ht="12.75">
      <c r="J40" s="251">
        <v>3.928686868686869</v>
      </c>
      <c r="K40" s="251">
        <v>29.34312979036597</v>
      </c>
      <c r="L40" s="251">
        <v>30.466450884329753</v>
      </c>
      <c r="M40" s="251">
        <v>46.28386850803512</v>
      </c>
      <c r="N40" s="251">
        <v>58.30134950632813</v>
      </c>
      <c r="O40" s="251">
        <v>64.9201517568065</v>
      </c>
      <c r="P40" s="251">
        <v>15.875674648698304</v>
      </c>
      <c r="Q40" s="251">
        <v>20.235689811539352</v>
      </c>
      <c r="R40" s="251">
        <v>0.7597519855060082</v>
      </c>
    </row>
    <row r="42" spans="9:18" ht="12.75">
      <c r="I42" s="271" t="s">
        <v>76</v>
      </c>
      <c r="J42" s="273">
        <f>AVERAGE(J39:J40)</f>
        <v>3.9782070707070707</v>
      </c>
      <c r="K42" s="2">
        <f aca="true" t="shared" si="2" ref="K42:R42">AVERAGE(K39:K40)</f>
        <v>29.90746662605959</v>
      </c>
      <c r="L42" s="2">
        <f t="shared" si="2"/>
        <v>31.09902821619299</v>
      </c>
      <c r="M42" s="2">
        <f t="shared" si="2"/>
        <v>46.85865142348854</v>
      </c>
      <c r="N42" s="2">
        <f t="shared" si="2"/>
        <v>58.550581829678734</v>
      </c>
      <c r="O42" s="2">
        <f t="shared" si="2"/>
        <v>65.49884182454332</v>
      </c>
      <c r="P42" s="2">
        <f t="shared" si="2"/>
        <v>15.65472795624594</v>
      </c>
      <c r="Q42" s="2">
        <f t="shared" si="2"/>
        <v>19.810183058050725</v>
      </c>
      <c r="R42" s="2">
        <f t="shared" si="2"/>
        <v>0.6622390843745765</v>
      </c>
    </row>
    <row r="43" spans="9:18" ht="15">
      <c r="I43" s="271" t="s">
        <v>77</v>
      </c>
      <c r="J43" s="272">
        <f>STDEV(J39:J40)</f>
        <v>0.07003214130841358</v>
      </c>
      <c r="K43" s="272">
        <f aca="true" t="shared" si="3" ref="K43:R43">STDEV(K39:K40)</f>
        <v>0.7980928067845987</v>
      </c>
      <c r="L43" s="272">
        <f t="shared" si="3"/>
        <v>0.8945994419705916</v>
      </c>
      <c r="M43" s="272">
        <f t="shared" si="3"/>
        <v>0.8128657944550848</v>
      </c>
      <c r="N43" s="272">
        <f t="shared" si="3"/>
        <v>0.3524677318624283</v>
      </c>
      <c r="O43" s="272">
        <f t="shared" si="3"/>
        <v>0.818391342205277</v>
      </c>
      <c r="P43" s="272">
        <f t="shared" si="3"/>
        <v>0.3124658090275568</v>
      </c>
      <c r="Q43" s="272">
        <f t="shared" si="3"/>
        <v>0.6017574216649476</v>
      </c>
      <c r="R43" s="272">
        <f t="shared" si="3"/>
        <v>0.13790406728641758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2015-10-23T07:55:39Z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