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3B_MiPNet-documents\DatLab 7 management\NEW after DatLab 7.4\Mt-membrane potential_new excel\"/>
    </mc:Choice>
  </mc:AlternateContent>
  <xr:revisionPtr revIDLastSave="0" documentId="13_ncr:1_{EFC95606-D655-49A8-9DC0-D0F18B9E460A}" xr6:coauthVersionLast="45" xr6:coauthVersionMax="45" xr10:uidLastSave="{00000000-0000-0000-0000-000000000000}"/>
  <bookViews>
    <workbookView xWindow="-108" yWindow="-108" windowWidth="23256" windowHeight="12576" xr2:uid="{FD6E383C-5C93-4A1D-AE2B-821B94EDD0BA}"/>
  </bookViews>
  <sheets>
    <sheet name="1-calibration and chemical BG" sheetId="4" r:id="rId1"/>
    <sheet name="2-data" sheetId="3" r:id="rId2"/>
  </sheets>
  <definedNames>
    <definedName name="UnknownSampleCheck">'2-data'!$G$2</definedName>
    <definedName name="VolumeCorr">'2-data'!$G$1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6" i="3" l="1"/>
  <c r="M57" i="3" s="1"/>
  <c r="N56" i="3"/>
  <c r="N57" i="3" s="1"/>
  <c r="O56" i="3"/>
  <c r="O57" i="3" s="1"/>
  <c r="P56" i="3"/>
  <c r="P57" i="3" s="1"/>
  <c r="L56" i="3"/>
  <c r="L57" i="3" s="1"/>
  <c r="L61" i="3" s="1"/>
  <c r="K56" i="3"/>
  <c r="K57" i="3" s="1"/>
  <c r="N55" i="3"/>
  <c r="K55" i="3"/>
  <c r="L55" i="3" s="1"/>
  <c r="M55" i="3" s="1"/>
  <c r="O55" i="3" s="1"/>
  <c r="P55" i="3" s="1"/>
  <c r="P54" i="3"/>
  <c r="O54" i="3"/>
  <c r="N54" i="3"/>
  <c r="M54" i="3"/>
  <c r="L54" i="3"/>
  <c r="J36" i="4"/>
  <c r="K36" i="4" s="1"/>
  <c r="L36" i="4" s="1"/>
  <c r="M36" i="4" s="1"/>
  <c r="N36" i="4" s="1"/>
  <c r="O36" i="4" s="1"/>
  <c r="P36" i="4" s="1"/>
  <c r="Q36" i="4" s="1"/>
  <c r="R36" i="4" s="1"/>
  <c r="S36" i="4" s="1"/>
  <c r="T36" i="4" s="1"/>
  <c r="I36" i="4"/>
  <c r="H36" i="4"/>
  <c r="G36" i="4"/>
  <c r="F36" i="4"/>
  <c r="E36" i="4"/>
  <c r="F37" i="4" s="1"/>
  <c r="G37" i="4" s="1"/>
  <c r="H37" i="4" s="1"/>
  <c r="I37" i="4" s="1"/>
  <c r="J37" i="4" s="1"/>
  <c r="K37" i="4" s="1"/>
  <c r="J35" i="4"/>
  <c r="I35" i="4"/>
  <c r="H35" i="4"/>
  <c r="G35" i="4"/>
  <c r="F35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T33" i="4"/>
  <c r="S33" i="4"/>
  <c r="T39" i="4" s="1"/>
  <c r="R33" i="4"/>
  <c r="R39" i="4" s="1"/>
  <c r="Q33" i="4"/>
  <c r="Q39" i="4" s="1"/>
  <c r="P33" i="4"/>
  <c r="O33" i="4"/>
  <c r="P39" i="4" s="1"/>
  <c r="N33" i="4"/>
  <c r="N39" i="4" s="1"/>
  <c r="M33" i="4"/>
  <c r="M39" i="4" s="1"/>
  <c r="L33" i="4"/>
  <c r="K33" i="4"/>
  <c r="L39" i="4" s="1"/>
  <c r="J33" i="4"/>
  <c r="K39" i="4" s="1"/>
  <c r="I33" i="4"/>
  <c r="H33" i="4"/>
  <c r="G33" i="4"/>
  <c r="F33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F2" i="4"/>
  <c r="L62" i="3" l="1"/>
  <c r="M61" i="3"/>
  <c r="P61" i="3"/>
  <c r="P62" i="3" s="1"/>
  <c r="O61" i="3"/>
  <c r="N61" i="3"/>
  <c r="N62" i="3" s="1"/>
  <c r="L37" i="4"/>
  <c r="K38" i="4"/>
  <c r="K40" i="4"/>
  <c r="S39" i="4"/>
  <c r="O39" i="4"/>
  <c r="M62" i="3"/>
  <c r="O62" i="3"/>
  <c r="B55" i="3"/>
  <c r="B54" i="3"/>
  <c r="L38" i="4" l="1"/>
  <c r="L40" i="4" s="1"/>
  <c r="M37" i="4"/>
  <c r="K26" i="3"/>
  <c r="L26" i="3" s="1"/>
  <c r="M26" i="3" s="1"/>
  <c r="N26" i="3" s="1"/>
  <c r="O26" i="3" s="1"/>
  <c r="P26" i="3" s="1"/>
  <c r="P22" i="3"/>
  <c r="O22" i="3"/>
  <c r="N22" i="3"/>
  <c r="M22" i="3"/>
  <c r="L22" i="3"/>
  <c r="K22" i="3"/>
  <c r="K24" i="3" s="1"/>
  <c r="N37" i="4" l="1"/>
  <c r="M38" i="4"/>
  <c r="M40" i="4" s="1"/>
  <c r="K23" i="3"/>
  <c r="L23" i="3"/>
  <c r="L24" i="3"/>
  <c r="P23" i="3"/>
  <c r="P24" i="3"/>
  <c r="O24" i="3"/>
  <c r="O27" i="3" s="1"/>
  <c r="O23" i="3"/>
  <c r="M24" i="3"/>
  <c r="M23" i="3"/>
  <c r="N24" i="3"/>
  <c r="N27" i="3" s="1"/>
  <c r="N23" i="3"/>
  <c r="N38" i="4" l="1"/>
  <c r="N40" i="4" s="1"/>
  <c r="O37" i="4"/>
  <c r="K27" i="3"/>
  <c r="O25" i="3"/>
  <c r="O28" i="3" s="1"/>
  <c r="P27" i="3"/>
  <c r="P25" i="3"/>
  <c r="M27" i="3"/>
  <c r="M25" i="3"/>
  <c r="N25" i="3"/>
  <c r="L27" i="3"/>
  <c r="L25" i="3"/>
  <c r="K25" i="3"/>
  <c r="O38" i="4" l="1"/>
  <c r="O40" i="4" s="1"/>
  <c r="P37" i="4"/>
  <c r="M28" i="3"/>
  <c r="K28" i="3"/>
  <c r="P28" i="3"/>
  <c r="N28" i="3"/>
  <c r="L28" i="3"/>
  <c r="P38" i="4" l="1"/>
  <c r="P40" i="4" s="1"/>
  <c r="Q37" i="4"/>
  <c r="R37" i="4" l="1"/>
  <c r="Q38" i="4"/>
  <c r="Q40" i="4" s="1"/>
  <c r="S37" i="4" l="1"/>
  <c r="R38" i="4"/>
  <c r="R40" i="4" s="1"/>
  <c r="T37" i="4" l="1"/>
  <c r="T38" i="4" s="1"/>
  <c r="T40" i="4" s="1"/>
  <c r="S38" i="4"/>
  <c r="S40" i="4" s="1"/>
</calcChain>
</file>

<file path=xl/sharedStrings.xml><?xml version="1.0" encoding="utf-8"?>
<sst xmlns="http://schemas.openxmlformats.org/spreadsheetml/2006/main" count="310" uniqueCount="144">
  <si>
    <t>Medium</t>
  </si>
  <si>
    <t>1PM</t>
  </si>
  <si>
    <t>2D</t>
  </si>
  <si>
    <t>3Omy</t>
  </si>
  <si>
    <t>4U</t>
  </si>
  <si>
    <t>5Ama</t>
  </si>
  <si>
    <t>O2 flux analysis</t>
  </si>
  <si>
    <t>J°</t>
  </si>
  <si>
    <t>1mt</t>
  </si>
  <si>
    <t>Flux per V</t>
  </si>
  <si>
    <t>Flux per V (bc)</t>
  </si>
  <si>
    <t>Specific flux</t>
  </si>
  <si>
    <t>Specific flux (bc)</t>
  </si>
  <si>
    <t>Paste the graph here</t>
  </si>
  <si>
    <t>FCR</t>
  </si>
  <si>
    <t>Amp analysis</t>
  </si>
  <si>
    <t>Titration volume correction</t>
  </si>
  <si>
    <r>
      <t>pmol</t>
    </r>
    <r>
      <rPr>
        <sz val="10"/>
        <rFont val="Calibri"/>
        <family val="2"/>
      </rPr>
      <t>·</t>
    </r>
    <r>
      <rPr>
        <sz val="10"/>
        <rFont val="Verdana"/>
        <family val="2"/>
      </rPr>
      <t>s</t>
    </r>
    <r>
      <rPr>
        <vertAlign val="superscript"/>
        <sz val="10"/>
        <rFont val="Verdana"/>
        <family val="2"/>
      </rPr>
      <t>-1</t>
    </r>
    <r>
      <rPr>
        <sz val="10"/>
        <rFont val="Calibri"/>
        <family val="2"/>
      </rPr>
      <t>·</t>
    </r>
    <r>
      <rPr>
        <sz val="10"/>
        <rFont val="Verdana"/>
        <family val="2"/>
      </rPr>
      <t>mL</t>
    </r>
    <r>
      <rPr>
        <vertAlign val="superscript"/>
        <sz val="10"/>
        <rFont val="Verdana"/>
        <family val="2"/>
      </rPr>
      <t>-1</t>
    </r>
  </si>
  <si>
    <t>Experiment</t>
  </si>
  <si>
    <t>Polarization V [mV]</t>
  </si>
  <si>
    <t>Information</t>
  </si>
  <si>
    <t>Known sample concentration</t>
  </si>
  <si>
    <t>Unselect known sample concentration if the sample concentration is not known</t>
  </si>
  <si>
    <t>Sample concentration correction factor</t>
  </si>
  <si>
    <r>
      <t>pmol</t>
    </r>
    <r>
      <rPr>
        <sz val="10"/>
        <rFont val="Calibri"/>
        <family val="2"/>
      </rPr>
      <t>·</t>
    </r>
    <r>
      <rPr>
        <sz val="10"/>
        <rFont val="Verdana"/>
        <family val="2"/>
      </rPr>
      <t>s</t>
    </r>
    <r>
      <rPr>
        <vertAlign val="superscript"/>
        <sz val="10"/>
        <rFont val="Verdana"/>
        <family val="2"/>
      </rPr>
      <t>-1</t>
    </r>
    <r>
      <rPr>
        <sz val="10"/>
        <rFont val="Calibri"/>
        <family val="2"/>
      </rPr>
      <t>·</t>
    </r>
    <r>
      <rPr>
        <sz val="10"/>
        <rFont val="Verdana"/>
        <family val="2"/>
      </rPr>
      <t>x</t>
    </r>
    <r>
      <rPr>
        <vertAlign val="superscript"/>
        <sz val="10"/>
        <rFont val="Verdana"/>
        <family val="2"/>
      </rPr>
      <t>-1</t>
    </r>
  </si>
  <si>
    <t>l</t>
  </si>
  <si>
    <t>SUIT-006_Fluo_mt_D034.DLP</t>
  </si>
  <si>
    <t>Marco</t>
  </si>
  <si>
    <t>H-0001</t>
  </si>
  <si>
    <t>P5A</t>
  </si>
  <si>
    <t>O2 calibration</t>
  </si>
  <si>
    <t>POS #</t>
  </si>
  <si>
    <t>Marks from</t>
  </si>
  <si>
    <t>Median</t>
  </si>
  <si>
    <t>Unit</t>
  </si>
  <si>
    <t>Protocol</t>
  </si>
  <si>
    <t>SUIT-006_Fluo_mt_D034</t>
  </si>
  <si>
    <t>Temp</t>
  </si>
  <si>
    <t>°C</t>
  </si>
  <si>
    <t>State</t>
  </si>
  <si>
    <t>O2 background flux</t>
  </si>
  <si>
    <t>ROX</t>
  </si>
  <si>
    <t>N_L</t>
  </si>
  <si>
    <t>N_P</t>
  </si>
  <si>
    <t>N_E</t>
  </si>
  <si>
    <t>Sample type</t>
  </si>
  <si>
    <t>imt brain</t>
  </si>
  <si>
    <t>Air saturation</t>
  </si>
  <si>
    <t>µM</t>
  </si>
  <si>
    <t>Concentration</t>
  </si>
  <si>
    <t>Cohort</t>
  </si>
  <si>
    <t>mouse</t>
  </si>
  <si>
    <t>R1</t>
  </si>
  <si>
    <t>V</t>
  </si>
  <si>
    <t>Volume</t>
  </si>
  <si>
    <t>Sample code</t>
  </si>
  <si>
    <t>-</t>
  </si>
  <si>
    <t>R0</t>
  </si>
  <si>
    <t>Start</t>
  </si>
  <si>
    <t>Sample number</t>
  </si>
  <si>
    <t>pb</t>
  </si>
  <si>
    <t>kPa</t>
  </si>
  <si>
    <t>Stop</t>
  </si>
  <si>
    <t>Subsample number</t>
  </si>
  <si>
    <t>FM</t>
  </si>
  <si>
    <t>N Points</t>
  </si>
  <si>
    <t>Sample concentration</t>
  </si>
  <si>
    <t>mg/mL</t>
  </si>
  <si>
    <t>MiR05-Kit</t>
  </si>
  <si>
    <t>5A: O2 concentration</t>
  </si>
  <si>
    <t>Sample amount</t>
  </si>
  <si>
    <t>mg</t>
  </si>
  <si>
    <t>O2 background a°</t>
  </si>
  <si>
    <t>pmol/(s*mL)</t>
  </si>
  <si>
    <t>X</t>
  </si>
  <si>
    <t>5A: O2 slope neg.</t>
  </si>
  <si>
    <t>Chamber volume</t>
  </si>
  <si>
    <t>mL</t>
  </si>
  <si>
    <t>O2 background b°</t>
  </si>
  <si>
    <t>J°1</t>
  </si>
  <si>
    <t>Chemical fluorescence background</t>
  </si>
  <si>
    <t>SUIT-006</t>
  </si>
  <si>
    <t>Sample</t>
  </si>
  <si>
    <t>Chamber volume (mL)</t>
  </si>
  <si>
    <t>mouse imt brain</t>
  </si>
  <si>
    <t>For further instructions, see MipNet24.09!</t>
  </si>
  <si>
    <t>Link:https://bioblast.at/index.php/MiPNet24.09_General_Template_for_Mt-membrane_Potential_Analysis</t>
  </si>
  <si>
    <t>Baseline state ("0")</t>
  </si>
  <si>
    <t>Reference state ("1")</t>
  </si>
  <si>
    <t>5A: Amp</t>
  </si>
  <si>
    <t>5A: Amp slope</t>
  </si>
  <si>
    <t>Relative fluorescence values [a.u]</t>
  </si>
  <si>
    <t>Correction for baseline</t>
  </si>
  <si>
    <r>
      <t xml:space="preserve">FCR </t>
    </r>
    <r>
      <rPr>
        <b/>
        <sz val="10"/>
        <rFont val="Verdana"/>
        <family val="2"/>
      </rPr>
      <t>(bc)</t>
    </r>
  </si>
  <si>
    <t>Temperature</t>
  </si>
  <si>
    <t>37°C</t>
  </si>
  <si>
    <t xml:space="preserve">Medium </t>
  </si>
  <si>
    <t>For further instructions, see MipNet24.08!</t>
  </si>
  <si>
    <t>Link:https://bioblast.at/index.php/MiPNet24.08_Safranin_Analysis_Template</t>
  </si>
  <si>
    <t xml:space="preserve">Calibration </t>
  </si>
  <si>
    <t>Chemical Background</t>
  </si>
  <si>
    <t>background</t>
  </si>
  <si>
    <t>Amp Signal</t>
  </si>
  <si>
    <r>
      <t>V</t>
    </r>
    <r>
      <rPr>
        <b/>
        <vertAlign val="subscript"/>
        <sz val="10"/>
        <rFont val="Verdana"/>
        <family val="2"/>
      </rPr>
      <t>inj</t>
    </r>
  </si>
  <si>
    <t>µL</t>
  </si>
  <si>
    <r>
      <t>c</t>
    </r>
    <r>
      <rPr>
        <b/>
        <vertAlign val="subscript"/>
        <sz val="10"/>
        <rFont val="Verdana"/>
        <family val="2"/>
      </rPr>
      <t>added</t>
    </r>
  </si>
  <si>
    <r>
      <t>V</t>
    </r>
    <r>
      <rPr>
        <b/>
        <vertAlign val="subscript"/>
        <sz val="10"/>
        <rFont val="Verdana"/>
        <family val="2"/>
      </rPr>
      <t>total</t>
    </r>
  </si>
  <si>
    <t>Diluted Amp signal</t>
  </si>
  <si>
    <t xml:space="preserve">Titration correction of the diluted Amp signal </t>
  </si>
  <si>
    <t xml:space="preserve">Titration correction of the measured Amp signal </t>
  </si>
  <si>
    <t>Correction factor</t>
  </si>
  <si>
    <t>Saf_calibration.DLP</t>
  </si>
  <si>
    <t>Hien</t>
  </si>
  <si>
    <t>H-0007</t>
  </si>
  <si>
    <t>P1B</t>
  </si>
  <si>
    <t>Saf_0.0</t>
  </si>
  <si>
    <t>Saf_0.5</t>
  </si>
  <si>
    <t>Saf_1.0</t>
  </si>
  <si>
    <t>Saf_1.5</t>
  </si>
  <si>
    <t>Saf_2.0</t>
  </si>
  <si>
    <t>Safranin calibration</t>
  </si>
  <si>
    <t>1B: Saf</t>
  </si>
  <si>
    <t>1B: Saf slope</t>
  </si>
  <si>
    <t>SUIT-006_Fluo_mt_D034_chemical background.DLP</t>
  </si>
  <si>
    <t>H-0005</t>
  </si>
  <si>
    <t>P4A</t>
  </si>
  <si>
    <t>Pre1P</t>
  </si>
  <si>
    <t>Pre2D</t>
  </si>
  <si>
    <t>Pre3Omy</t>
  </si>
  <si>
    <t>Pre4U</t>
  </si>
  <si>
    <t>Pre5Ama</t>
  </si>
  <si>
    <t>SUIT-006_Fluo_Chemical background</t>
  </si>
  <si>
    <t>Before chemical titration</t>
  </si>
  <si>
    <t>Chemical background</t>
  </si>
  <si>
    <t>4A: Amp</t>
  </si>
  <si>
    <t>4A: Amp slope</t>
  </si>
  <si>
    <t>Background correction factor</t>
  </si>
  <si>
    <t>Cumulative BG correction factor</t>
  </si>
  <si>
    <t>Corrected Amp signal</t>
  </si>
  <si>
    <t>[µM]</t>
  </si>
  <si>
    <t>Dilution correction</t>
  </si>
  <si>
    <t>Exp. Number</t>
  </si>
  <si>
    <t>Fluo-Sensor</t>
  </si>
  <si>
    <t>D-0110BU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</si>
</sst>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"/>
    <numFmt numFmtId="165" formatCode="0.0000"/>
    <numFmt numFmtId="166" formatCode="General;;;"/>
    <numFmt numFmtId="167" formatCode="[$-F400]h:mm:ss\ AM/PM"/>
    <numFmt numFmtId="168" formatCode="0.0E+00"/>
    <numFmt numFmtId="169" formatCode="0.00000"/>
    <numFmt numFmtId="170" formatCode="0.0000000"/>
    <numFmt numFmtId="171" formatCode="0.000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9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rgb="FF0070C0"/>
      <name val="Verdana"/>
      <family val="2"/>
    </font>
    <font>
      <b/>
      <sz val="10"/>
      <color rgb="FFFF0000"/>
      <name val="Verdana"/>
      <family val="2"/>
    </font>
    <font>
      <sz val="10"/>
      <name val="Calibri"/>
      <family val="2"/>
    </font>
    <font>
      <vertAlign val="superscript"/>
      <sz val="10"/>
      <name val="Verdana"/>
      <family val="2"/>
    </font>
    <font>
      <b/>
      <i/>
      <sz val="10"/>
      <name val="Verdana"/>
      <family val="2"/>
    </font>
    <font>
      <b/>
      <sz val="10"/>
      <color theme="4" tint="-0.499984740745262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vertAlign val="subscript"/>
      <sz val="1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49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42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166" fontId="3" fillId="0" borderId="0" xfId="0" applyNumberFormat="1" applyFont="1"/>
    <xf numFmtId="0" fontId="4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top"/>
    </xf>
    <xf numFmtId="0" fontId="4" fillId="6" borderId="0" xfId="0" applyFont="1" applyFill="1"/>
    <xf numFmtId="0" fontId="3" fillId="3" borderId="0" xfId="0" applyFont="1" applyFill="1"/>
    <xf numFmtId="0" fontId="3" fillId="4" borderId="0" xfId="0" applyFont="1" applyFill="1"/>
    <xf numFmtId="0" fontId="4" fillId="3" borderId="2" xfId="0" applyFont="1" applyFill="1" applyBorder="1"/>
    <xf numFmtId="0" fontId="4" fillId="4" borderId="0" xfId="0" applyFont="1" applyFill="1"/>
    <xf numFmtId="0" fontId="4" fillId="3" borderId="0" xfId="0" applyFont="1" applyFill="1"/>
    <xf numFmtId="19" fontId="3" fillId="3" borderId="0" xfId="0" applyNumberFormat="1" applyFont="1" applyFill="1"/>
    <xf numFmtId="2" fontId="4" fillId="3" borderId="0" xfId="0" applyNumberFormat="1" applyFont="1" applyFill="1"/>
    <xf numFmtId="2" fontId="3" fillId="3" borderId="0" xfId="0" applyNumberFormat="1" applyFont="1" applyFill="1"/>
    <xf numFmtId="2" fontId="3" fillId="4" borderId="0" xfId="0" applyNumberFormat="1" applyFont="1" applyFill="1"/>
    <xf numFmtId="19" fontId="4" fillId="3" borderId="0" xfId="0" applyNumberFormat="1" applyFont="1" applyFill="1"/>
    <xf numFmtId="19" fontId="3" fillId="4" borderId="0" xfId="0" applyNumberFormat="1" applyFont="1" applyFill="1"/>
    <xf numFmtId="21" fontId="3" fillId="4" borderId="0" xfId="0" applyNumberFormat="1" applyFont="1" applyFill="1"/>
    <xf numFmtId="0" fontId="5" fillId="4" borderId="0" xfId="0" applyFont="1" applyFill="1"/>
    <xf numFmtId="0" fontId="6" fillId="4" borderId="0" xfId="0" applyFont="1" applyFill="1"/>
    <xf numFmtId="0" fontId="4" fillId="3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4" fillId="0" borderId="0" xfId="0" applyFont="1"/>
    <xf numFmtId="0" fontId="3" fillId="0" borderId="0" xfId="2" applyFont="1" applyAlignment="1">
      <alignment horizontal="center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164" fontId="3" fillId="0" borderId="0" xfId="0" applyNumberFormat="1" applyFont="1"/>
    <xf numFmtId="0" fontId="4" fillId="7" borderId="0" xfId="0" applyFont="1" applyFill="1"/>
    <xf numFmtId="0" fontId="3" fillId="0" borderId="1" xfId="0" applyFont="1" applyBorder="1"/>
    <xf numFmtId="0" fontId="10" fillId="4" borderId="0" xfId="0" applyFont="1" applyFill="1"/>
    <xf numFmtId="165" fontId="3" fillId="0" borderId="0" xfId="0" applyNumberFormat="1" applyFont="1"/>
    <xf numFmtId="167" fontId="3" fillId="0" borderId="0" xfId="0" applyNumberFormat="1" applyFont="1"/>
    <xf numFmtId="0" fontId="3" fillId="0" borderId="0" xfId="0" applyFont="1" applyFill="1"/>
    <xf numFmtId="165" fontId="3" fillId="0" borderId="0" xfId="0" applyNumberFormat="1" applyFont="1" applyFill="1"/>
    <xf numFmtId="167" fontId="3" fillId="0" borderId="0" xfId="0" applyNumberFormat="1" applyFont="1" applyFill="1"/>
    <xf numFmtId="164" fontId="3" fillId="0" borderId="0" xfId="0" applyNumberFormat="1" applyFont="1" applyFill="1"/>
    <xf numFmtId="0" fontId="3" fillId="0" borderId="3" xfId="0" applyFont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2" fillId="11" borderId="0" xfId="0" applyFont="1" applyFill="1"/>
    <xf numFmtId="0" fontId="12" fillId="9" borderId="0" xfId="0" applyFont="1" applyFill="1"/>
    <xf numFmtId="0" fontId="12" fillId="8" borderId="0" xfId="0" applyFont="1" applyFill="1"/>
    <xf numFmtId="0" fontId="12" fillId="10" borderId="0" xfId="0" applyFont="1" applyFill="1"/>
    <xf numFmtId="0" fontId="3" fillId="0" borderId="0" xfId="0" applyFont="1" applyFill="1" applyBorder="1"/>
    <xf numFmtId="0" fontId="4" fillId="0" borderId="0" xfId="0" applyFont="1" applyFill="1" applyBorder="1"/>
    <xf numFmtId="2" fontId="3" fillId="0" borderId="0" xfId="0" applyNumberFormat="1" applyFont="1" applyFill="1" applyBorder="1"/>
    <xf numFmtId="21" fontId="3" fillId="0" borderId="0" xfId="0" applyNumberFormat="1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165" fontId="3" fillId="0" borderId="0" xfId="0" applyNumberFormat="1" applyFont="1" applyFill="1" applyBorder="1"/>
    <xf numFmtId="167" fontId="3" fillId="0" borderId="0" xfId="0" applyNumberFormat="1" applyFont="1" applyFill="1" applyBorder="1"/>
    <xf numFmtId="0" fontId="3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3" fillId="12" borderId="3" xfId="0" applyFont="1" applyFill="1" applyBorder="1" applyAlignment="1">
      <alignment horizontal="center"/>
    </xf>
    <xf numFmtId="0" fontId="3" fillId="5" borderId="5" xfId="0" applyFont="1" applyFill="1" applyBorder="1"/>
    <xf numFmtId="165" fontId="3" fillId="5" borderId="5" xfId="0" applyNumberFormat="1" applyFont="1" applyFill="1" applyBorder="1"/>
    <xf numFmtId="165" fontId="3" fillId="5" borderId="6" xfId="0" applyNumberFormat="1" applyFont="1" applyFill="1" applyBorder="1"/>
    <xf numFmtId="164" fontId="3" fillId="5" borderId="8" xfId="0" applyNumberFormat="1" applyFont="1" applyFill="1" applyBorder="1"/>
    <xf numFmtId="164" fontId="3" fillId="5" borderId="9" xfId="0" applyNumberFormat="1" applyFont="1" applyFill="1" applyBorder="1"/>
    <xf numFmtId="164" fontId="3" fillId="5" borderId="1" xfId="0" applyNumberFormat="1" applyFont="1" applyFill="1" applyBorder="1"/>
    <xf numFmtId="164" fontId="3" fillId="5" borderId="11" xfId="0" applyNumberFormat="1" applyFont="1" applyFill="1" applyBorder="1"/>
    <xf numFmtId="164" fontId="3" fillId="0" borderId="0" xfId="0" applyNumberFormat="1" applyFont="1" applyBorder="1"/>
    <xf numFmtId="0" fontId="4" fillId="5" borderId="7" xfId="0" applyFont="1" applyFill="1" applyBorder="1"/>
    <xf numFmtId="0" fontId="3" fillId="5" borderId="8" xfId="0" applyFont="1" applyFill="1" applyBorder="1" applyAlignment="1">
      <alignment vertical="top"/>
    </xf>
    <xf numFmtId="0" fontId="4" fillId="5" borderId="10" xfId="0" applyFont="1" applyFill="1" applyBorder="1"/>
    <xf numFmtId="0" fontId="3" fillId="5" borderId="1" xfId="0" applyFont="1" applyFill="1" applyBorder="1" applyAlignment="1">
      <alignment vertical="top"/>
    </xf>
    <xf numFmtId="0" fontId="9" fillId="5" borderId="7" xfId="0" applyFont="1" applyFill="1" applyBorder="1" applyAlignment="1">
      <alignment vertical="top"/>
    </xf>
    <xf numFmtId="0" fontId="4" fillId="5" borderId="8" xfId="0" applyFont="1" applyFill="1" applyBorder="1" applyAlignment="1">
      <alignment vertical="top"/>
    </xf>
    <xf numFmtId="0" fontId="9" fillId="5" borderId="10" xfId="0" applyFont="1" applyFill="1" applyBorder="1" applyAlignment="1">
      <alignment vertical="top"/>
    </xf>
    <xf numFmtId="0" fontId="4" fillId="5" borderId="1" xfId="0" applyFont="1" applyFill="1" applyBorder="1" applyAlignment="1">
      <alignment vertical="top"/>
    </xf>
    <xf numFmtId="0" fontId="4" fillId="13" borderId="0" xfId="0" applyFont="1" applyFill="1"/>
    <xf numFmtId="0" fontId="3" fillId="13" borderId="0" xfId="0" applyFont="1" applyFill="1" applyAlignment="1">
      <alignment horizontal="right"/>
    </xf>
    <xf numFmtId="0" fontId="3" fillId="13" borderId="0" xfId="0" applyFont="1" applyFill="1"/>
    <xf numFmtId="0" fontId="3" fillId="3" borderId="2" xfId="0" applyFont="1" applyFill="1" applyBorder="1"/>
    <xf numFmtId="0" fontId="4" fillId="4" borderId="2" xfId="0" applyFont="1" applyFill="1" applyBorder="1"/>
    <xf numFmtId="0" fontId="3" fillId="0" borderId="2" xfId="0" applyFont="1" applyBorder="1"/>
    <xf numFmtId="21" fontId="3" fillId="0" borderId="0" xfId="0" applyNumberFormat="1" applyFont="1"/>
    <xf numFmtId="0" fontId="4" fillId="0" borderId="12" xfId="0" applyFont="1" applyBorder="1"/>
    <xf numFmtId="0" fontId="3" fillId="0" borderId="12" xfId="0" applyFont="1" applyBorder="1"/>
    <xf numFmtId="0" fontId="4" fillId="7" borderId="13" xfId="0" applyFont="1" applyFill="1" applyBorder="1"/>
    <xf numFmtId="0" fontId="4" fillId="9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14" borderId="0" xfId="0" applyFont="1" applyFill="1" applyAlignment="1">
      <alignment horizontal="center"/>
    </xf>
    <xf numFmtId="0" fontId="12" fillId="11" borderId="0" xfId="0" applyFont="1" applyFill="1" applyAlignment="1">
      <alignment horizontal="center"/>
    </xf>
    <xf numFmtId="21" fontId="3" fillId="3" borderId="0" xfId="0" applyNumberFormat="1" applyFont="1" applyFill="1"/>
    <xf numFmtId="21" fontId="4" fillId="3" borderId="0" xfId="0" applyNumberFormat="1" applyFont="1" applyFill="1"/>
    <xf numFmtId="168" fontId="3" fillId="0" borderId="0" xfId="0" applyNumberFormat="1" applyFont="1"/>
    <xf numFmtId="168" fontId="4" fillId="4" borderId="0" xfId="0" applyNumberFormat="1" applyFont="1" applyFill="1"/>
    <xf numFmtId="168" fontId="3" fillId="4" borderId="0" xfId="0" applyNumberFormat="1" applyFont="1" applyFill="1"/>
    <xf numFmtId="11" fontId="4" fillId="0" borderId="0" xfId="0" applyNumberFormat="1" applyFont="1"/>
    <xf numFmtId="11" fontId="4" fillId="0" borderId="0" xfId="1" applyNumberFormat="1" applyFont="1"/>
    <xf numFmtId="11" fontId="4" fillId="4" borderId="0" xfId="0" applyNumberFormat="1" applyFont="1" applyFill="1"/>
    <xf numFmtId="11" fontId="3" fillId="4" borderId="0" xfId="0" applyNumberFormat="1" applyFont="1" applyFill="1"/>
    <xf numFmtId="169" fontId="3" fillId="4" borderId="0" xfId="0" applyNumberFormat="1" applyFont="1" applyFill="1"/>
    <xf numFmtId="169" fontId="3" fillId="4" borderId="0" xfId="1" applyNumberFormat="1" applyFont="1" applyFill="1"/>
    <xf numFmtId="170" fontId="3" fillId="4" borderId="0" xfId="1" applyNumberFormat="1" applyFont="1" applyFill="1"/>
    <xf numFmtId="165" fontId="3" fillId="4" borderId="0" xfId="0" applyNumberFormat="1" applyFont="1" applyFill="1"/>
    <xf numFmtId="171" fontId="3" fillId="4" borderId="0" xfId="0" applyNumberFormat="1" applyFont="1" applyFill="1"/>
    <xf numFmtId="0" fontId="4" fillId="4" borderId="12" xfId="0" applyFont="1" applyFill="1" applyBorder="1"/>
    <xf numFmtId="0" fontId="3" fillId="4" borderId="12" xfId="0" applyFont="1" applyFill="1" applyBorder="1"/>
    <xf numFmtId="165" fontId="3" fillId="4" borderId="12" xfId="0" applyNumberFormat="1" applyFont="1" applyFill="1" applyBorder="1"/>
    <xf numFmtId="165" fontId="3" fillId="15" borderId="12" xfId="0" applyNumberFormat="1" applyFont="1" applyFill="1" applyBorder="1"/>
    <xf numFmtId="0" fontId="3" fillId="0" borderId="0" xfId="0" applyFont="1" applyAlignment="1">
      <alignment horizontal="right"/>
    </xf>
    <xf numFmtId="165" fontId="4" fillId="0" borderId="0" xfId="0" applyNumberFormat="1" applyFont="1"/>
    <xf numFmtId="11" fontId="3" fillId="0" borderId="0" xfId="0" applyNumberFormat="1" applyFont="1"/>
    <xf numFmtId="167" fontId="4" fillId="0" borderId="0" xfId="0" applyNumberFormat="1" applyFont="1" applyFill="1"/>
    <xf numFmtId="0" fontId="5" fillId="0" borderId="0" xfId="0" applyFont="1" applyFill="1" applyBorder="1"/>
    <xf numFmtId="0" fontId="6" fillId="0" borderId="0" xfId="0" applyFont="1" applyFill="1" applyBorder="1"/>
    <xf numFmtId="2" fontId="3" fillId="0" borderId="0" xfId="2" applyNumberFormat="1" applyFont="1" applyFill="1" applyBorder="1"/>
    <xf numFmtId="0" fontId="6" fillId="0" borderId="0" xfId="0" applyFont="1" applyAlignment="1">
      <alignment horizontal="center" vertical="top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</cellXfs>
  <cellStyles count="3">
    <cellStyle name="Excel Built-in Normal" xfId="1" xr:uid="{2FB1FB7A-C2C0-4847-95D1-A70870FC2865}"/>
    <cellStyle name="Normal" xfId="0" builtinId="0"/>
    <cellStyle name="Standard 2" xfId="2" xr:uid="{1E4C4255-D3AE-4B71-9612-38F453B19087}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G$1" lockText="1" noThreeD="1"/>
</file>

<file path=xl/ctrlProps/ctrlProp2.xml><?xml version="1.0" encoding="utf-8"?>
<formControlPr xmlns="http://schemas.microsoft.com/office/spreadsheetml/2009/9/main" objectType="CheckBox" checked="Checked" fmlaLink="$G$2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1508760</xdr:colOff>
          <xdr:row>1</xdr:row>
          <xdr:rowOff>137160</xdr:rowOff>
        </xdr:from>
        <xdr:to>
          <xdr:col>1</xdr:col>
          <xdr:colOff>106680</xdr:colOff>
          <xdr:row>3</xdr:row>
          <xdr:rowOff>30480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1516380</xdr:colOff>
          <xdr:row>2</xdr:row>
          <xdr:rowOff>137160</xdr:rowOff>
        </xdr:from>
        <xdr:to>
          <xdr:col>1</xdr:col>
          <xdr:colOff>114300</xdr:colOff>
          <xdr:row>4</xdr:row>
          <xdr:rowOff>30480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25</xdr:row>
      <xdr:rowOff>85725</xdr:rowOff>
    </xdr:from>
    <xdr:to>
      <xdr:col>3</xdr:col>
      <xdr:colOff>872490</xdr:colOff>
      <xdr:row>36</xdr:row>
      <xdr:rowOff>4705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7200"/>
          <a:ext cx="5743575" cy="171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61</xdr:row>
      <xdr:rowOff>123825</xdr:rowOff>
    </xdr:from>
    <xdr:to>
      <xdr:col>3</xdr:col>
      <xdr:colOff>796290</xdr:colOff>
      <xdr:row>72</xdr:row>
      <xdr:rowOff>33376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0153650"/>
          <a:ext cx="5648325" cy="1688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0F734-22CC-48CB-852A-5C0F357AD466}">
  <dimension ref="A1:AQ54"/>
  <sheetViews>
    <sheetView tabSelected="1" zoomScale="68" zoomScaleNormal="68" workbookViewId="0">
      <selection activeCell="A23" sqref="A23"/>
    </sheetView>
  </sheetViews>
  <sheetFormatPr defaultColWidth="8.88671875" defaultRowHeight="12.6" x14ac:dyDescent="0.2"/>
  <cols>
    <col min="1" max="1" width="21.6640625" style="2" customWidth="1"/>
    <col min="2" max="2" width="48.109375" style="2" customWidth="1"/>
    <col min="3" max="3" width="8.88671875" style="2"/>
    <col min="4" max="4" width="8.44140625" style="2" bestFit="1" customWidth="1"/>
    <col min="5" max="5" width="20" style="2" customWidth="1"/>
    <col min="6" max="6" width="16.5546875" style="2" customWidth="1"/>
    <col min="7" max="7" width="16.33203125" style="2" customWidth="1"/>
    <col min="8" max="8" width="12.5546875" style="2" customWidth="1"/>
    <col min="9" max="9" width="23.33203125" style="2" customWidth="1"/>
    <col min="10" max="10" width="18.6640625" style="2" customWidth="1"/>
    <col min="11" max="20" width="12.33203125" style="2" bestFit="1" customWidth="1"/>
    <col min="21" max="43" width="10.6640625" style="2" bestFit="1" customWidth="1"/>
    <col min="44" max="256" width="8.88671875" style="2"/>
    <col min="257" max="257" width="21.6640625" style="2" customWidth="1"/>
    <col min="258" max="258" width="48.109375" style="2" customWidth="1"/>
    <col min="259" max="259" width="8.88671875" style="2"/>
    <col min="260" max="260" width="8.44140625" style="2" bestFit="1" customWidth="1"/>
    <col min="261" max="261" width="20" style="2" customWidth="1"/>
    <col min="262" max="262" width="16.5546875" style="2" customWidth="1"/>
    <col min="263" max="263" width="16.33203125" style="2" customWidth="1"/>
    <col min="264" max="264" width="12.5546875" style="2" customWidth="1"/>
    <col min="265" max="265" width="23.33203125" style="2" customWidth="1"/>
    <col min="266" max="266" width="18.6640625" style="2" customWidth="1"/>
    <col min="267" max="276" width="12.33203125" style="2" bestFit="1" customWidth="1"/>
    <col min="277" max="299" width="10.6640625" style="2" bestFit="1" customWidth="1"/>
    <col min="300" max="512" width="8.88671875" style="2"/>
    <col min="513" max="513" width="21.6640625" style="2" customWidth="1"/>
    <col min="514" max="514" width="48.109375" style="2" customWidth="1"/>
    <col min="515" max="515" width="8.88671875" style="2"/>
    <col min="516" max="516" width="8.44140625" style="2" bestFit="1" customWidth="1"/>
    <col min="517" max="517" width="20" style="2" customWidth="1"/>
    <col min="518" max="518" width="16.5546875" style="2" customWidth="1"/>
    <col min="519" max="519" width="16.33203125" style="2" customWidth="1"/>
    <col min="520" max="520" width="12.5546875" style="2" customWidth="1"/>
    <col min="521" max="521" width="23.33203125" style="2" customWidth="1"/>
    <col min="522" max="522" width="18.6640625" style="2" customWidth="1"/>
    <col min="523" max="532" width="12.33203125" style="2" bestFit="1" customWidth="1"/>
    <col min="533" max="555" width="10.6640625" style="2" bestFit="1" customWidth="1"/>
    <col min="556" max="768" width="8.88671875" style="2"/>
    <col min="769" max="769" width="21.6640625" style="2" customWidth="1"/>
    <col min="770" max="770" width="48.109375" style="2" customWidth="1"/>
    <col min="771" max="771" width="8.88671875" style="2"/>
    <col min="772" max="772" width="8.44140625" style="2" bestFit="1" customWidth="1"/>
    <col min="773" max="773" width="20" style="2" customWidth="1"/>
    <col min="774" max="774" width="16.5546875" style="2" customWidth="1"/>
    <col min="775" max="775" width="16.33203125" style="2" customWidth="1"/>
    <col min="776" max="776" width="12.5546875" style="2" customWidth="1"/>
    <col min="777" max="777" width="23.33203125" style="2" customWidth="1"/>
    <col min="778" max="778" width="18.6640625" style="2" customWidth="1"/>
    <col min="779" max="788" width="12.33203125" style="2" bestFit="1" customWidth="1"/>
    <col min="789" max="811" width="10.6640625" style="2" bestFit="1" customWidth="1"/>
    <col min="812" max="1024" width="8.88671875" style="2"/>
    <col min="1025" max="1025" width="21.6640625" style="2" customWidth="1"/>
    <col min="1026" max="1026" width="48.109375" style="2" customWidth="1"/>
    <col min="1027" max="1027" width="8.88671875" style="2"/>
    <col min="1028" max="1028" width="8.44140625" style="2" bestFit="1" customWidth="1"/>
    <col min="1029" max="1029" width="20" style="2" customWidth="1"/>
    <col min="1030" max="1030" width="16.5546875" style="2" customWidth="1"/>
    <col min="1031" max="1031" width="16.33203125" style="2" customWidth="1"/>
    <col min="1032" max="1032" width="12.5546875" style="2" customWidth="1"/>
    <col min="1033" max="1033" width="23.33203125" style="2" customWidth="1"/>
    <col min="1034" max="1034" width="18.6640625" style="2" customWidth="1"/>
    <col min="1035" max="1044" width="12.33203125" style="2" bestFit="1" customWidth="1"/>
    <col min="1045" max="1067" width="10.6640625" style="2" bestFit="1" customWidth="1"/>
    <col min="1068" max="1280" width="8.88671875" style="2"/>
    <col min="1281" max="1281" width="21.6640625" style="2" customWidth="1"/>
    <col min="1282" max="1282" width="48.109375" style="2" customWidth="1"/>
    <col min="1283" max="1283" width="8.88671875" style="2"/>
    <col min="1284" max="1284" width="8.44140625" style="2" bestFit="1" customWidth="1"/>
    <col min="1285" max="1285" width="20" style="2" customWidth="1"/>
    <col min="1286" max="1286" width="16.5546875" style="2" customWidth="1"/>
    <col min="1287" max="1287" width="16.33203125" style="2" customWidth="1"/>
    <col min="1288" max="1288" width="12.5546875" style="2" customWidth="1"/>
    <col min="1289" max="1289" width="23.33203125" style="2" customWidth="1"/>
    <col min="1290" max="1290" width="18.6640625" style="2" customWidth="1"/>
    <col min="1291" max="1300" width="12.33203125" style="2" bestFit="1" customWidth="1"/>
    <col min="1301" max="1323" width="10.6640625" style="2" bestFit="1" customWidth="1"/>
    <col min="1324" max="1536" width="8.88671875" style="2"/>
    <col min="1537" max="1537" width="21.6640625" style="2" customWidth="1"/>
    <col min="1538" max="1538" width="48.109375" style="2" customWidth="1"/>
    <col min="1539" max="1539" width="8.88671875" style="2"/>
    <col min="1540" max="1540" width="8.44140625" style="2" bestFit="1" customWidth="1"/>
    <col min="1541" max="1541" width="20" style="2" customWidth="1"/>
    <col min="1542" max="1542" width="16.5546875" style="2" customWidth="1"/>
    <col min="1543" max="1543" width="16.33203125" style="2" customWidth="1"/>
    <col min="1544" max="1544" width="12.5546875" style="2" customWidth="1"/>
    <col min="1545" max="1545" width="23.33203125" style="2" customWidth="1"/>
    <col min="1546" max="1546" width="18.6640625" style="2" customWidth="1"/>
    <col min="1547" max="1556" width="12.33203125" style="2" bestFit="1" customWidth="1"/>
    <col min="1557" max="1579" width="10.6640625" style="2" bestFit="1" customWidth="1"/>
    <col min="1580" max="1792" width="8.88671875" style="2"/>
    <col min="1793" max="1793" width="21.6640625" style="2" customWidth="1"/>
    <col min="1794" max="1794" width="48.109375" style="2" customWidth="1"/>
    <col min="1795" max="1795" width="8.88671875" style="2"/>
    <col min="1796" max="1796" width="8.44140625" style="2" bestFit="1" customWidth="1"/>
    <col min="1797" max="1797" width="20" style="2" customWidth="1"/>
    <col min="1798" max="1798" width="16.5546875" style="2" customWidth="1"/>
    <col min="1799" max="1799" width="16.33203125" style="2" customWidth="1"/>
    <col min="1800" max="1800" width="12.5546875" style="2" customWidth="1"/>
    <col min="1801" max="1801" width="23.33203125" style="2" customWidth="1"/>
    <col min="1802" max="1802" width="18.6640625" style="2" customWidth="1"/>
    <col min="1803" max="1812" width="12.33203125" style="2" bestFit="1" customWidth="1"/>
    <col min="1813" max="1835" width="10.6640625" style="2" bestFit="1" customWidth="1"/>
    <col min="1836" max="2048" width="8.88671875" style="2"/>
    <col min="2049" max="2049" width="21.6640625" style="2" customWidth="1"/>
    <col min="2050" max="2050" width="48.109375" style="2" customWidth="1"/>
    <col min="2051" max="2051" width="8.88671875" style="2"/>
    <col min="2052" max="2052" width="8.44140625" style="2" bestFit="1" customWidth="1"/>
    <col min="2053" max="2053" width="20" style="2" customWidth="1"/>
    <col min="2054" max="2054" width="16.5546875" style="2" customWidth="1"/>
    <col min="2055" max="2055" width="16.33203125" style="2" customWidth="1"/>
    <col min="2056" max="2056" width="12.5546875" style="2" customWidth="1"/>
    <col min="2057" max="2057" width="23.33203125" style="2" customWidth="1"/>
    <col min="2058" max="2058" width="18.6640625" style="2" customWidth="1"/>
    <col min="2059" max="2068" width="12.33203125" style="2" bestFit="1" customWidth="1"/>
    <col min="2069" max="2091" width="10.6640625" style="2" bestFit="1" customWidth="1"/>
    <col min="2092" max="2304" width="8.88671875" style="2"/>
    <col min="2305" max="2305" width="21.6640625" style="2" customWidth="1"/>
    <col min="2306" max="2306" width="48.109375" style="2" customWidth="1"/>
    <col min="2307" max="2307" width="8.88671875" style="2"/>
    <col min="2308" max="2308" width="8.44140625" style="2" bestFit="1" customWidth="1"/>
    <col min="2309" max="2309" width="20" style="2" customWidth="1"/>
    <col min="2310" max="2310" width="16.5546875" style="2" customWidth="1"/>
    <col min="2311" max="2311" width="16.33203125" style="2" customWidth="1"/>
    <col min="2312" max="2312" width="12.5546875" style="2" customWidth="1"/>
    <col min="2313" max="2313" width="23.33203125" style="2" customWidth="1"/>
    <col min="2314" max="2314" width="18.6640625" style="2" customWidth="1"/>
    <col min="2315" max="2324" width="12.33203125" style="2" bestFit="1" customWidth="1"/>
    <col min="2325" max="2347" width="10.6640625" style="2" bestFit="1" customWidth="1"/>
    <col min="2348" max="2560" width="8.88671875" style="2"/>
    <col min="2561" max="2561" width="21.6640625" style="2" customWidth="1"/>
    <col min="2562" max="2562" width="48.109375" style="2" customWidth="1"/>
    <col min="2563" max="2563" width="8.88671875" style="2"/>
    <col min="2564" max="2564" width="8.44140625" style="2" bestFit="1" customWidth="1"/>
    <col min="2565" max="2565" width="20" style="2" customWidth="1"/>
    <col min="2566" max="2566" width="16.5546875" style="2" customWidth="1"/>
    <col min="2567" max="2567" width="16.33203125" style="2" customWidth="1"/>
    <col min="2568" max="2568" width="12.5546875" style="2" customWidth="1"/>
    <col min="2569" max="2569" width="23.33203125" style="2" customWidth="1"/>
    <col min="2570" max="2570" width="18.6640625" style="2" customWidth="1"/>
    <col min="2571" max="2580" width="12.33203125" style="2" bestFit="1" customWidth="1"/>
    <col min="2581" max="2603" width="10.6640625" style="2" bestFit="1" customWidth="1"/>
    <col min="2604" max="2816" width="8.88671875" style="2"/>
    <col min="2817" max="2817" width="21.6640625" style="2" customWidth="1"/>
    <col min="2818" max="2818" width="48.109375" style="2" customWidth="1"/>
    <col min="2819" max="2819" width="8.88671875" style="2"/>
    <col min="2820" max="2820" width="8.44140625" style="2" bestFit="1" customWidth="1"/>
    <col min="2821" max="2821" width="20" style="2" customWidth="1"/>
    <col min="2822" max="2822" width="16.5546875" style="2" customWidth="1"/>
    <col min="2823" max="2823" width="16.33203125" style="2" customWidth="1"/>
    <col min="2824" max="2824" width="12.5546875" style="2" customWidth="1"/>
    <col min="2825" max="2825" width="23.33203125" style="2" customWidth="1"/>
    <col min="2826" max="2826" width="18.6640625" style="2" customWidth="1"/>
    <col min="2827" max="2836" width="12.33203125" style="2" bestFit="1" customWidth="1"/>
    <col min="2837" max="2859" width="10.6640625" style="2" bestFit="1" customWidth="1"/>
    <col min="2860" max="3072" width="8.88671875" style="2"/>
    <col min="3073" max="3073" width="21.6640625" style="2" customWidth="1"/>
    <col min="3074" max="3074" width="48.109375" style="2" customWidth="1"/>
    <col min="3075" max="3075" width="8.88671875" style="2"/>
    <col min="3076" max="3076" width="8.44140625" style="2" bestFit="1" customWidth="1"/>
    <col min="3077" max="3077" width="20" style="2" customWidth="1"/>
    <col min="3078" max="3078" width="16.5546875" style="2" customWidth="1"/>
    <col min="3079" max="3079" width="16.33203125" style="2" customWidth="1"/>
    <col min="3080" max="3080" width="12.5546875" style="2" customWidth="1"/>
    <col min="3081" max="3081" width="23.33203125" style="2" customWidth="1"/>
    <col min="3082" max="3082" width="18.6640625" style="2" customWidth="1"/>
    <col min="3083" max="3092" width="12.33203125" style="2" bestFit="1" customWidth="1"/>
    <col min="3093" max="3115" width="10.6640625" style="2" bestFit="1" customWidth="1"/>
    <col min="3116" max="3328" width="8.88671875" style="2"/>
    <col min="3329" max="3329" width="21.6640625" style="2" customWidth="1"/>
    <col min="3330" max="3330" width="48.109375" style="2" customWidth="1"/>
    <col min="3331" max="3331" width="8.88671875" style="2"/>
    <col min="3332" max="3332" width="8.44140625" style="2" bestFit="1" customWidth="1"/>
    <col min="3333" max="3333" width="20" style="2" customWidth="1"/>
    <col min="3334" max="3334" width="16.5546875" style="2" customWidth="1"/>
    <col min="3335" max="3335" width="16.33203125" style="2" customWidth="1"/>
    <col min="3336" max="3336" width="12.5546875" style="2" customWidth="1"/>
    <col min="3337" max="3337" width="23.33203125" style="2" customWidth="1"/>
    <col min="3338" max="3338" width="18.6640625" style="2" customWidth="1"/>
    <col min="3339" max="3348" width="12.33203125" style="2" bestFit="1" customWidth="1"/>
    <col min="3349" max="3371" width="10.6640625" style="2" bestFit="1" customWidth="1"/>
    <col min="3372" max="3584" width="8.88671875" style="2"/>
    <col min="3585" max="3585" width="21.6640625" style="2" customWidth="1"/>
    <col min="3586" max="3586" width="48.109375" style="2" customWidth="1"/>
    <col min="3587" max="3587" width="8.88671875" style="2"/>
    <col min="3588" max="3588" width="8.44140625" style="2" bestFit="1" customWidth="1"/>
    <col min="3589" max="3589" width="20" style="2" customWidth="1"/>
    <col min="3590" max="3590" width="16.5546875" style="2" customWidth="1"/>
    <col min="3591" max="3591" width="16.33203125" style="2" customWidth="1"/>
    <col min="3592" max="3592" width="12.5546875" style="2" customWidth="1"/>
    <col min="3593" max="3593" width="23.33203125" style="2" customWidth="1"/>
    <col min="3594" max="3594" width="18.6640625" style="2" customWidth="1"/>
    <col min="3595" max="3604" width="12.33203125" style="2" bestFit="1" customWidth="1"/>
    <col min="3605" max="3627" width="10.6640625" style="2" bestFit="1" customWidth="1"/>
    <col min="3628" max="3840" width="8.88671875" style="2"/>
    <col min="3841" max="3841" width="21.6640625" style="2" customWidth="1"/>
    <col min="3842" max="3842" width="48.109375" style="2" customWidth="1"/>
    <col min="3843" max="3843" width="8.88671875" style="2"/>
    <col min="3844" max="3844" width="8.44140625" style="2" bestFit="1" customWidth="1"/>
    <col min="3845" max="3845" width="20" style="2" customWidth="1"/>
    <col min="3846" max="3846" width="16.5546875" style="2" customWidth="1"/>
    <col min="3847" max="3847" width="16.33203125" style="2" customWidth="1"/>
    <col min="3848" max="3848" width="12.5546875" style="2" customWidth="1"/>
    <col min="3849" max="3849" width="23.33203125" style="2" customWidth="1"/>
    <col min="3850" max="3850" width="18.6640625" style="2" customWidth="1"/>
    <col min="3851" max="3860" width="12.33203125" style="2" bestFit="1" customWidth="1"/>
    <col min="3861" max="3883" width="10.6640625" style="2" bestFit="1" customWidth="1"/>
    <col min="3884" max="4096" width="8.88671875" style="2"/>
    <col min="4097" max="4097" width="21.6640625" style="2" customWidth="1"/>
    <col min="4098" max="4098" width="48.109375" style="2" customWidth="1"/>
    <col min="4099" max="4099" width="8.88671875" style="2"/>
    <col min="4100" max="4100" width="8.44140625" style="2" bestFit="1" customWidth="1"/>
    <col min="4101" max="4101" width="20" style="2" customWidth="1"/>
    <col min="4102" max="4102" width="16.5546875" style="2" customWidth="1"/>
    <col min="4103" max="4103" width="16.33203125" style="2" customWidth="1"/>
    <col min="4104" max="4104" width="12.5546875" style="2" customWidth="1"/>
    <col min="4105" max="4105" width="23.33203125" style="2" customWidth="1"/>
    <col min="4106" max="4106" width="18.6640625" style="2" customWidth="1"/>
    <col min="4107" max="4116" width="12.33203125" style="2" bestFit="1" customWidth="1"/>
    <col min="4117" max="4139" width="10.6640625" style="2" bestFit="1" customWidth="1"/>
    <col min="4140" max="4352" width="8.88671875" style="2"/>
    <col min="4353" max="4353" width="21.6640625" style="2" customWidth="1"/>
    <col min="4354" max="4354" width="48.109375" style="2" customWidth="1"/>
    <col min="4355" max="4355" width="8.88671875" style="2"/>
    <col min="4356" max="4356" width="8.44140625" style="2" bestFit="1" customWidth="1"/>
    <col min="4357" max="4357" width="20" style="2" customWidth="1"/>
    <col min="4358" max="4358" width="16.5546875" style="2" customWidth="1"/>
    <col min="4359" max="4359" width="16.33203125" style="2" customWidth="1"/>
    <col min="4360" max="4360" width="12.5546875" style="2" customWidth="1"/>
    <col min="4361" max="4361" width="23.33203125" style="2" customWidth="1"/>
    <col min="4362" max="4362" width="18.6640625" style="2" customWidth="1"/>
    <col min="4363" max="4372" width="12.33203125" style="2" bestFit="1" customWidth="1"/>
    <col min="4373" max="4395" width="10.6640625" style="2" bestFit="1" customWidth="1"/>
    <col min="4396" max="4608" width="8.88671875" style="2"/>
    <col min="4609" max="4609" width="21.6640625" style="2" customWidth="1"/>
    <col min="4610" max="4610" width="48.109375" style="2" customWidth="1"/>
    <col min="4611" max="4611" width="8.88671875" style="2"/>
    <col min="4612" max="4612" width="8.44140625" style="2" bestFit="1" customWidth="1"/>
    <col min="4613" max="4613" width="20" style="2" customWidth="1"/>
    <col min="4614" max="4614" width="16.5546875" style="2" customWidth="1"/>
    <col min="4615" max="4615" width="16.33203125" style="2" customWidth="1"/>
    <col min="4616" max="4616" width="12.5546875" style="2" customWidth="1"/>
    <col min="4617" max="4617" width="23.33203125" style="2" customWidth="1"/>
    <col min="4618" max="4618" width="18.6640625" style="2" customWidth="1"/>
    <col min="4619" max="4628" width="12.33203125" style="2" bestFit="1" customWidth="1"/>
    <col min="4629" max="4651" width="10.6640625" style="2" bestFit="1" customWidth="1"/>
    <col min="4652" max="4864" width="8.88671875" style="2"/>
    <col min="4865" max="4865" width="21.6640625" style="2" customWidth="1"/>
    <col min="4866" max="4866" width="48.109375" style="2" customWidth="1"/>
    <col min="4867" max="4867" width="8.88671875" style="2"/>
    <col min="4868" max="4868" width="8.44140625" style="2" bestFit="1" customWidth="1"/>
    <col min="4869" max="4869" width="20" style="2" customWidth="1"/>
    <col min="4870" max="4870" width="16.5546875" style="2" customWidth="1"/>
    <col min="4871" max="4871" width="16.33203125" style="2" customWidth="1"/>
    <col min="4872" max="4872" width="12.5546875" style="2" customWidth="1"/>
    <col min="4873" max="4873" width="23.33203125" style="2" customWidth="1"/>
    <col min="4874" max="4874" width="18.6640625" style="2" customWidth="1"/>
    <col min="4875" max="4884" width="12.33203125" style="2" bestFit="1" customWidth="1"/>
    <col min="4885" max="4907" width="10.6640625" style="2" bestFit="1" customWidth="1"/>
    <col min="4908" max="5120" width="8.88671875" style="2"/>
    <col min="5121" max="5121" width="21.6640625" style="2" customWidth="1"/>
    <col min="5122" max="5122" width="48.109375" style="2" customWidth="1"/>
    <col min="5123" max="5123" width="8.88671875" style="2"/>
    <col min="5124" max="5124" width="8.44140625" style="2" bestFit="1" customWidth="1"/>
    <col min="5125" max="5125" width="20" style="2" customWidth="1"/>
    <col min="5126" max="5126" width="16.5546875" style="2" customWidth="1"/>
    <col min="5127" max="5127" width="16.33203125" style="2" customWidth="1"/>
    <col min="5128" max="5128" width="12.5546875" style="2" customWidth="1"/>
    <col min="5129" max="5129" width="23.33203125" style="2" customWidth="1"/>
    <col min="5130" max="5130" width="18.6640625" style="2" customWidth="1"/>
    <col min="5131" max="5140" width="12.33203125" style="2" bestFit="1" customWidth="1"/>
    <col min="5141" max="5163" width="10.6640625" style="2" bestFit="1" customWidth="1"/>
    <col min="5164" max="5376" width="8.88671875" style="2"/>
    <col min="5377" max="5377" width="21.6640625" style="2" customWidth="1"/>
    <col min="5378" max="5378" width="48.109375" style="2" customWidth="1"/>
    <col min="5379" max="5379" width="8.88671875" style="2"/>
    <col min="5380" max="5380" width="8.44140625" style="2" bestFit="1" customWidth="1"/>
    <col min="5381" max="5381" width="20" style="2" customWidth="1"/>
    <col min="5382" max="5382" width="16.5546875" style="2" customWidth="1"/>
    <col min="5383" max="5383" width="16.33203125" style="2" customWidth="1"/>
    <col min="5384" max="5384" width="12.5546875" style="2" customWidth="1"/>
    <col min="5385" max="5385" width="23.33203125" style="2" customWidth="1"/>
    <col min="5386" max="5386" width="18.6640625" style="2" customWidth="1"/>
    <col min="5387" max="5396" width="12.33203125" style="2" bestFit="1" customWidth="1"/>
    <col min="5397" max="5419" width="10.6640625" style="2" bestFit="1" customWidth="1"/>
    <col min="5420" max="5632" width="8.88671875" style="2"/>
    <col min="5633" max="5633" width="21.6640625" style="2" customWidth="1"/>
    <col min="5634" max="5634" width="48.109375" style="2" customWidth="1"/>
    <col min="5635" max="5635" width="8.88671875" style="2"/>
    <col min="5636" max="5636" width="8.44140625" style="2" bestFit="1" customWidth="1"/>
    <col min="5637" max="5637" width="20" style="2" customWidth="1"/>
    <col min="5638" max="5638" width="16.5546875" style="2" customWidth="1"/>
    <col min="5639" max="5639" width="16.33203125" style="2" customWidth="1"/>
    <col min="5640" max="5640" width="12.5546875" style="2" customWidth="1"/>
    <col min="5641" max="5641" width="23.33203125" style="2" customWidth="1"/>
    <col min="5642" max="5642" width="18.6640625" style="2" customWidth="1"/>
    <col min="5643" max="5652" width="12.33203125" style="2" bestFit="1" customWidth="1"/>
    <col min="5653" max="5675" width="10.6640625" style="2" bestFit="1" customWidth="1"/>
    <col min="5676" max="5888" width="8.88671875" style="2"/>
    <col min="5889" max="5889" width="21.6640625" style="2" customWidth="1"/>
    <col min="5890" max="5890" width="48.109375" style="2" customWidth="1"/>
    <col min="5891" max="5891" width="8.88671875" style="2"/>
    <col min="5892" max="5892" width="8.44140625" style="2" bestFit="1" customWidth="1"/>
    <col min="5893" max="5893" width="20" style="2" customWidth="1"/>
    <col min="5894" max="5894" width="16.5546875" style="2" customWidth="1"/>
    <col min="5895" max="5895" width="16.33203125" style="2" customWidth="1"/>
    <col min="5896" max="5896" width="12.5546875" style="2" customWidth="1"/>
    <col min="5897" max="5897" width="23.33203125" style="2" customWidth="1"/>
    <col min="5898" max="5898" width="18.6640625" style="2" customWidth="1"/>
    <col min="5899" max="5908" width="12.33203125" style="2" bestFit="1" customWidth="1"/>
    <col min="5909" max="5931" width="10.6640625" style="2" bestFit="1" customWidth="1"/>
    <col min="5932" max="6144" width="8.88671875" style="2"/>
    <col min="6145" max="6145" width="21.6640625" style="2" customWidth="1"/>
    <col min="6146" max="6146" width="48.109375" style="2" customWidth="1"/>
    <col min="6147" max="6147" width="8.88671875" style="2"/>
    <col min="6148" max="6148" width="8.44140625" style="2" bestFit="1" customWidth="1"/>
    <col min="6149" max="6149" width="20" style="2" customWidth="1"/>
    <col min="6150" max="6150" width="16.5546875" style="2" customWidth="1"/>
    <col min="6151" max="6151" width="16.33203125" style="2" customWidth="1"/>
    <col min="6152" max="6152" width="12.5546875" style="2" customWidth="1"/>
    <col min="6153" max="6153" width="23.33203125" style="2" customWidth="1"/>
    <col min="6154" max="6154" width="18.6640625" style="2" customWidth="1"/>
    <col min="6155" max="6164" width="12.33203125" style="2" bestFit="1" customWidth="1"/>
    <col min="6165" max="6187" width="10.6640625" style="2" bestFit="1" customWidth="1"/>
    <col min="6188" max="6400" width="8.88671875" style="2"/>
    <col min="6401" max="6401" width="21.6640625" style="2" customWidth="1"/>
    <col min="6402" max="6402" width="48.109375" style="2" customWidth="1"/>
    <col min="6403" max="6403" width="8.88671875" style="2"/>
    <col min="6404" max="6404" width="8.44140625" style="2" bestFit="1" customWidth="1"/>
    <col min="6405" max="6405" width="20" style="2" customWidth="1"/>
    <col min="6406" max="6406" width="16.5546875" style="2" customWidth="1"/>
    <col min="6407" max="6407" width="16.33203125" style="2" customWidth="1"/>
    <col min="6408" max="6408" width="12.5546875" style="2" customWidth="1"/>
    <col min="6409" max="6409" width="23.33203125" style="2" customWidth="1"/>
    <col min="6410" max="6410" width="18.6640625" style="2" customWidth="1"/>
    <col min="6411" max="6420" width="12.33203125" style="2" bestFit="1" customWidth="1"/>
    <col min="6421" max="6443" width="10.6640625" style="2" bestFit="1" customWidth="1"/>
    <col min="6444" max="6656" width="8.88671875" style="2"/>
    <col min="6657" max="6657" width="21.6640625" style="2" customWidth="1"/>
    <col min="6658" max="6658" width="48.109375" style="2" customWidth="1"/>
    <col min="6659" max="6659" width="8.88671875" style="2"/>
    <col min="6660" max="6660" width="8.44140625" style="2" bestFit="1" customWidth="1"/>
    <col min="6661" max="6661" width="20" style="2" customWidth="1"/>
    <col min="6662" max="6662" width="16.5546875" style="2" customWidth="1"/>
    <col min="6663" max="6663" width="16.33203125" style="2" customWidth="1"/>
    <col min="6664" max="6664" width="12.5546875" style="2" customWidth="1"/>
    <col min="6665" max="6665" width="23.33203125" style="2" customWidth="1"/>
    <col min="6666" max="6666" width="18.6640625" style="2" customWidth="1"/>
    <col min="6667" max="6676" width="12.33203125" style="2" bestFit="1" customWidth="1"/>
    <col min="6677" max="6699" width="10.6640625" style="2" bestFit="1" customWidth="1"/>
    <col min="6700" max="6912" width="8.88671875" style="2"/>
    <col min="6913" max="6913" width="21.6640625" style="2" customWidth="1"/>
    <col min="6914" max="6914" width="48.109375" style="2" customWidth="1"/>
    <col min="6915" max="6915" width="8.88671875" style="2"/>
    <col min="6916" max="6916" width="8.44140625" style="2" bestFit="1" customWidth="1"/>
    <col min="6917" max="6917" width="20" style="2" customWidth="1"/>
    <col min="6918" max="6918" width="16.5546875" style="2" customWidth="1"/>
    <col min="6919" max="6919" width="16.33203125" style="2" customWidth="1"/>
    <col min="6920" max="6920" width="12.5546875" style="2" customWidth="1"/>
    <col min="6921" max="6921" width="23.33203125" style="2" customWidth="1"/>
    <col min="6922" max="6922" width="18.6640625" style="2" customWidth="1"/>
    <col min="6923" max="6932" width="12.33203125" style="2" bestFit="1" customWidth="1"/>
    <col min="6933" max="6955" width="10.6640625" style="2" bestFit="1" customWidth="1"/>
    <col min="6956" max="7168" width="8.88671875" style="2"/>
    <col min="7169" max="7169" width="21.6640625" style="2" customWidth="1"/>
    <col min="7170" max="7170" width="48.109375" style="2" customWidth="1"/>
    <col min="7171" max="7171" width="8.88671875" style="2"/>
    <col min="7172" max="7172" width="8.44140625" style="2" bestFit="1" customWidth="1"/>
    <col min="7173" max="7173" width="20" style="2" customWidth="1"/>
    <col min="7174" max="7174" width="16.5546875" style="2" customWidth="1"/>
    <col min="7175" max="7175" width="16.33203125" style="2" customWidth="1"/>
    <col min="7176" max="7176" width="12.5546875" style="2" customWidth="1"/>
    <col min="7177" max="7177" width="23.33203125" style="2" customWidth="1"/>
    <col min="7178" max="7178" width="18.6640625" style="2" customWidth="1"/>
    <col min="7179" max="7188" width="12.33203125" style="2" bestFit="1" customWidth="1"/>
    <col min="7189" max="7211" width="10.6640625" style="2" bestFit="1" customWidth="1"/>
    <col min="7212" max="7424" width="8.88671875" style="2"/>
    <col min="7425" max="7425" width="21.6640625" style="2" customWidth="1"/>
    <col min="7426" max="7426" width="48.109375" style="2" customWidth="1"/>
    <col min="7427" max="7427" width="8.88671875" style="2"/>
    <col min="7428" max="7428" width="8.44140625" style="2" bestFit="1" customWidth="1"/>
    <col min="7429" max="7429" width="20" style="2" customWidth="1"/>
    <col min="7430" max="7430" width="16.5546875" style="2" customWidth="1"/>
    <col min="7431" max="7431" width="16.33203125" style="2" customWidth="1"/>
    <col min="7432" max="7432" width="12.5546875" style="2" customWidth="1"/>
    <col min="7433" max="7433" width="23.33203125" style="2" customWidth="1"/>
    <col min="7434" max="7434" width="18.6640625" style="2" customWidth="1"/>
    <col min="7435" max="7444" width="12.33203125" style="2" bestFit="1" customWidth="1"/>
    <col min="7445" max="7467" width="10.6640625" style="2" bestFit="1" customWidth="1"/>
    <col min="7468" max="7680" width="8.88671875" style="2"/>
    <col min="7681" max="7681" width="21.6640625" style="2" customWidth="1"/>
    <col min="7682" max="7682" width="48.109375" style="2" customWidth="1"/>
    <col min="7683" max="7683" width="8.88671875" style="2"/>
    <col min="7684" max="7684" width="8.44140625" style="2" bestFit="1" customWidth="1"/>
    <col min="7685" max="7685" width="20" style="2" customWidth="1"/>
    <col min="7686" max="7686" width="16.5546875" style="2" customWidth="1"/>
    <col min="7687" max="7687" width="16.33203125" style="2" customWidth="1"/>
    <col min="7688" max="7688" width="12.5546875" style="2" customWidth="1"/>
    <col min="7689" max="7689" width="23.33203125" style="2" customWidth="1"/>
    <col min="7690" max="7690" width="18.6640625" style="2" customWidth="1"/>
    <col min="7691" max="7700" width="12.33203125" style="2" bestFit="1" customWidth="1"/>
    <col min="7701" max="7723" width="10.6640625" style="2" bestFit="1" customWidth="1"/>
    <col min="7724" max="7936" width="8.88671875" style="2"/>
    <col min="7937" max="7937" width="21.6640625" style="2" customWidth="1"/>
    <col min="7938" max="7938" width="48.109375" style="2" customWidth="1"/>
    <col min="7939" max="7939" width="8.88671875" style="2"/>
    <col min="7940" max="7940" width="8.44140625" style="2" bestFit="1" customWidth="1"/>
    <col min="7941" max="7941" width="20" style="2" customWidth="1"/>
    <col min="7942" max="7942" width="16.5546875" style="2" customWidth="1"/>
    <col min="7943" max="7943" width="16.33203125" style="2" customWidth="1"/>
    <col min="7944" max="7944" width="12.5546875" style="2" customWidth="1"/>
    <col min="7945" max="7945" width="23.33203125" style="2" customWidth="1"/>
    <col min="7946" max="7946" width="18.6640625" style="2" customWidth="1"/>
    <col min="7947" max="7956" width="12.33203125" style="2" bestFit="1" customWidth="1"/>
    <col min="7957" max="7979" width="10.6640625" style="2" bestFit="1" customWidth="1"/>
    <col min="7980" max="8192" width="8.88671875" style="2"/>
    <col min="8193" max="8193" width="21.6640625" style="2" customWidth="1"/>
    <col min="8194" max="8194" width="48.109375" style="2" customWidth="1"/>
    <col min="8195" max="8195" width="8.88671875" style="2"/>
    <col min="8196" max="8196" width="8.44140625" style="2" bestFit="1" customWidth="1"/>
    <col min="8197" max="8197" width="20" style="2" customWidth="1"/>
    <col min="8198" max="8198" width="16.5546875" style="2" customWidth="1"/>
    <col min="8199" max="8199" width="16.33203125" style="2" customWidth="1"/>
    <col min="8200" max="8200" width="12.5546875" style="2" customWidth="1"/>
    <col min="8201" max="8201" width="23.33203125" style="2" customWidth="1"/>
    <col min="8202" max="8202" width="18.6640625" style="2" customWidth="1"/>
    <col min="8203" max="8212" width="12.33203125" style="2" bestFit="1" customWidth="1"/>
    <col min="8213" max="8235" width="10.6640625" style="2" bestFit="1" customWidth="1"/>
    <col min="8236" max="8448" width="8.88671875" style="2"/>
    <col min="8449" max="8449" width="21.6640625" style="2" customWidth="1"/>
    <col min="8450" max="8450" width="48.109375" style="2" customWidth="1"/>
    <col min="8451" max="8451" width="8.88671875" style="2"/>
    <col min="8452" max="8452" width="8.44140625" style="2" bestFit="1" customWidth="1"/>
    <col min="8453" max="8453" width="20" style="2" customWidth="1"/>
    <col min="8454" max="8454" width="16.5546875" style="2" customWidth="1"/>
    <col min="8455" max="8455" width="16.33203125" style="2" customWidth="1"/>
    <col min="8456" max="8456" width="12.5546875" style="2" customWidth="1"/>
    <col min="8457" max="8457" width="23.33203125" style="2" customWidth="1"/>
    <col min="8458" max="8458" width="18.6640625" style="2" customWidth="1"/>
    <col min="8459" max="8468" width="12.33203125" style="2" bestFit="1" customWidth="1"/>
    <col min="8469" max="8491" width="10.6640625" style="2" bestFit="1" customWidth="1"/>
    <col min="8492" max="8704" width="8.88671875" style="2"/>
    <col min="8705" max="8705" width="21.6640625" style="2" customWidth="1"/>
    <col min="8706" max="8706" width="48.109375" style="2" customWidth="1"/>
    <col min="8707" max="8707" width="8.88671875" style="2"/>
    <col min="8708" max="8708" width="8.44140625" style="2" bestFit="1" customWidth="1"/>
    <col min="8709" max="8709" width="20" style="2" customWidth="1"/>
    <col min="8710" max="8710" width="16.5546875" style="2" customWidth="1"/>
    <col min="8711" max="8711" width="16.33203125" style="2" customWidth="1"/>
    <col min="8712" max="8712" width="12.5546875" style="2" customWidth="1"/>
    <col min="8713" max="8713" width="23.33203125" style="2" customWidth="1"/>
    <col min="8714" max="8714" width="18.6640625" style="2" customWidth="1"/>
    <col min="8715" max="8724" width="12.33203125" style="2" bestFit="1" customWidth="1"/>
    <col min="8725" max="8747" width="10.6640625" style="2" bestFit="1" customWidth="1"/>
    <col min="8748" max="8960" width="8.88671875" style="2"/>
    <col min="8961" max="8961" width="21.6640625" style="2" customWidth="1"/>
    <col min="8962" max="8962" width="48.109375" style="2" customWidth="1"/>
    <col min="8963" max="8963" width="8.88671875" style="2"/>
    <col min="8964" max="8964" width="8.44140625" style="2" bestFit="1" customWidth="1"/>
    <col min="8965" max="8965" width="20" style="2" customWidth="1"/>
    <col min="8966" max="8966" width="16.5546875" style="2" customWidth="1"/>
    <col min="8967" max="8967" width="16.33203125" style="2" customWidth="1"/>
    <col min="8968" max="8968" width="12.5546875" style="2" customWidth="1"/>
    <col min="8969" max="8969" width="23.33203125" style="2" customWidth="1"/>
    <col min="8970" max="8970" width="18.6640625" style="2" customWidth="1"/>
    <col min="8971" max="8980" width="12.33203125" style="2" bestFit="1" customWidth="1"/>
    <col min="8981" max="9003" width="10.6640625" style="2" bestFit="1" customWidth="1"/>
    <col min="9004" max="9216" width="8.88671875" style="2"/>
    <col min="9217" max="9217" width="21.6640625" style="2" customWidth="1"/>
    <col min="9218" max="9218" width="48.109375" style="2" customWidth="1"/>
    <col min="9219" max="9219" width="8.88671875" style="2"/>
    <col min="9220" max="9220" width="8.44140625" style="2" bestFit="1" customWidth="1"/>
    <col min="9221" max="9221" width="20" style="2" customWidth="1"/>
    <col min="9222" max="9222" width="16.5546875" style="2" customWidth="1"/>
    <col min="9223" max="9223" width="16.33203125" style="2" customWidth="1"/>
    <col min="9224" max="9224" width="12.5546875" style="2" customWidth="1"/>
    <col min="9225" max="9225" width="23.33203125" style="2" customWidth="1"/>
    <col min="9226" max="9226" width="18.6640625" style="2" customWidth="1"/>
    <col min="9227" max="9236" width="12.33203125" style="2" bestFit="1" customWidth="1"/>
    <col min="9237" max="9259" width="10.6640625" style="2" bestFit="1" customWidth="1"/>
    <col min="9260" max="9472" width="8.88671875" style="2"/>
    <col min="9473" max="9473" width="21.6640625" style="2" customWidth="1"/>
    <col min="9474" max="9474" width="48.109375" style="2" customWidth="1"/>
    <col min="9475" max="9475" width="8.88671875" style="2"/>
    <col min="9476" max="9476" width="8.44140625" style="2" bestFit="1" customWidth="1"/>
    <col min="9477" max="9477" width="20" style="2" customWidth="1"/>
    <col min="9478" max="9478" width="16.5546875" style="2" customWidth="1"/>
    <col min="9479" max="9479" width="16.33203125" style="2" customWidth="1"/>
    <col min="9480" max="9480" width="12.5546875" style="2" customWidth="1"/>
    <col min="9481" max="9481" width="23.33203125" style="2" customWidth="1"/>
    <col min="9482" max="9482" width="18.6640625" style="2" customWidth="1"/>
    <col min="9483" max="9492" width="12.33203125" style="2" bestFit="1" customWidth="1"/>
    <col min="9493" max="9515" width="10.6640625" style="2" bestFit="1" customWidth="1"/>
    <col min="9516" max="9728" width="8.88671875" style="2"/>
    <col min="9729" max="9729" width="21.6640625" style="2" customWidth="1"/>
    <col min="9730" max="9730" width="48.109375" style="2" customWidth="1"/>
    <col min="9731" max="9731" width="8.88671875" style="2"/>
    <col min="9732" max="9732" width="8.44140625" style="2" bestFit="1" customWidth="1"/>
    <col min="9733" max="9733" width="20" style="2" customWidth="1"/>
    <col min="9734" max="9734" width="16.5546875" style="2" customWidth="1"/>
    <col min="9735" max="9735" width="16.33203125" style="2" customWidth="1"/>
    <col min="9736" max="9736" width="12.5546875" style="2" customWidth="1"/>
    <col min="9737" max="9737" width="23.33203125" style="2" customWidth="1"/>
    <col min="9738" max="9738" width="18.6640625" style="2" customWidth="1"/>
    <col min="9739" max="9748" width="12.33203125" style="2" bestFit="1" customWidth="1"/>
    <col min="9749" max="9771" width="10.6640625" style="2" bestFit="1" customWidth="1"/>
    <col min="9772" max="9984" width="8.88671875" style="2"/>
    <col min="9985" max="9985" width="21.6640625" style="2" customWidth="1"/>
    <col min="9986" max="9986" width="48.109375" style="2" customWidth="1"/>
    <col min="9987" max="9987" width="8.88671875" style="2"/>
    <col min="9988" max="9988" width="8.44140625" style="2" bestFit="1" customWidth="1"/>
    <col min="9989" max="9989" width="20" style="2" customWidth="1"/>
    <col min="9990" max="9990" width="16.5546875" style="2" customWidth="1"/>
    <col min="9991" max="9991" width="16.33203125" style="2" customWidth="1"/>
    <col min="9992" max="9992" width="12.5546875" style="2" customWidth="1"/>
    <col min="9993" max="9993" width="23.33203125" style="2" customWidth="1"/>
    <col min="9994" max="9994" width="18.6640625" style="2" customWidth="1"/>
    <col min="9995" max="10004" width="12.33203125" style="2" bestFit="1" customWidth="1"/>
    <col min="10005" max="10027" width="10.6640625" style="2" bestFit="1" customWidth="1"/>
    <col min="10028" max="10240" width="8.88671875" style="2"/>
    <col min="10241" max="10241" width="21.6640625" style="2" customWidth="1"/>
    <col min="10242" max="10242" width="48.109375" style="2" customWidth="1"/>
    <col min="10243" max="10243" width="8.88671875" style="2"/>
    <col min="10244" max="10244" width="8.44140625" style="2" bestFit="1" customWidth="1"/>
    <col min="10245" max="10245" width="20" style="2" customWidth="1"/>
    <col min="10246" max="10246" width="16.5546875" style="2" customWidth="1"/>
    <col min="10247" max="10247" width="16.33203125" style="2" customWidth="1"/>
    <col min="10248" max="10248" width="12.5546875" style="2" customWidth="1"/>
    <col min="10249" max="10249" width="23.33203125" style="2" customWidth="1"/>
    <col min="10250" max="10250" width="18.6640625" style="2" customWidth="1"/>
    <col min="10251" max="10260" width="12.33203125" style="2" bestFit="1" customWidth="1"/>
    <col min="10261" max="10283" width="10.6640625" style="2" bestFit="1" customWidth="1"/>
    <col min="10284" max="10496" width="8.88671875" style="2"/>
    <col min="10497" max="10497" width="21.6640625" style="2" customWidth="1"/>
    <col min="10498" max="10498" width="48.109375" style="2" customWidth="1"/>
    <col min="10499" max="10499" width="8.88671875" style="2"/>
    <col min="10500" max="10500" width="8.44140625" style="2" bestFit="1" customWidth="1"/>
    <col min="10501" max="10501" width="20" style="2" customWidth="1"/>
    <col min="10502" max="10502" width="16.5546875" style="2" customWidth="1"/>
    <col min="10503" max="10503" width="16.33203125" style="2" customWidth="1"/>
    <col min="10504" max="10504" width="12.5546875" style="2" customWidth="1"/>
    <col min="10505" max="10505" width="23.33203125" style="2" customWidth="1"/>
    <col min="10506" max="10506" width="18.6640625" style="2" customWidth="1"/>
    <col min="10507" max="10516" width="12.33203125" style="2" bestFit="1" customWidth="1"/>
    <col min="10517" max="10539" width="10.6640625" style="2" bestFit="1" customWidth="1"/>
    <col min="10540" max="10752" width="8.88671875" style="2"/>
    <col min="10753" max="10753" width="21.6640625" style="2" customWidth="1"/>
    <col min="10754" max="10754" width="48.109375" style="2" customWidth="1"/>
    <col min="10755" max="10755" width="8.88671875" style="2"/>
    <col min="10756" max="10756" width="8.44140625" style="2" bestFit="1" customWidth="1"/>
    <col min="10757" max="10757" width="20" style="2" customWidth="1"/>
    <col min="10758" max="10758" width="16.5546875" style="2" customWidth="1"/>
    <col min="10759" max="10759" width="16.33203125" style="2" customWidth="1"/>
    <col min="10760" max="10760" width="12.5546875" style="2" customWidth="1"/>
    <col min="10761" max="10761" width="23.33203125" style="2" customWidth="1"/>
    <col min="10762" max="10762" width="18.6640625" style="2" customWidth="1"/>
    <col min="10763" max="10772" width="12.33203125" style="2" bestFit="1" customWidth="1"/>
    <col min="10773" max="10795" width="10.6640625" style="2" bestFit="1" customWidth="1"/>
    <col min="10796" max="11008" width="8.88671875" style="2"/>
    <col min="11009" max="11009" width="21.6640625" style="2" customWidth="1"/>
    <col min="11010" max="11010" width="48.109375" style="2" customWidth="1"/>
    <col min="11011" max="11011" width="8.88671875" style="2"/>
    <col min="11012" max="11012" width="8.44140625" style="2" bestFit="1" customWidth="1"/>
    <col min="11013" max="11013" width="20" style="2" customWidth="1"/>
    <col min="11014" max="11014" width="16.5546875" style="2" customWidth="1"/>
    <col min="11015" max="11015" width="16.33203125" style="2" customWidth="1"/>
    <col min="11016" max="11016" width="12.5546875" style="2" customWidth="1"/>
    <col min="11017" max="11017" width="23.33203125" style="2" customWidth="1"/>
    <col min="11018" max="11018" width="18.6640625" style="2" customWidth="1"/>
    <col min="11019" max="11028" width="12.33203125" style="2" bestFit="1" customWidth="1"/>
    <col min="11029" max="11051" width="10.6640625" style="2" bestFit="1" customWidth="1"/>
    <col min="11052" max="11264" width="8.88671875" style="2"/>
    <col min="11265" max="11265" width="21.6640625" style="2" customWidth="1"/>
    <col min="11266" max="11266" width="48.109375" style="2" customWidth="1"/>
    <col min="11267" max="11267" width="8.88671875" style="2"/>
    <col min="11268" max="11268" width="8.44140625" style="2" bestFit="1" customWidth="1"/>
    <col min="11269" max="11269" width="20" style="2" customWidth="1"/>
    <col min="11270" max="11270" width="16.5546875" style="2" customWidth="1"/>
    <col min="11271" max="11271" width="16.33203125" style="2" customWidth="1"/>
    <col min="11272" max="11272" width="12.5546875" style="2" customWidth="1"/>
    <col min="11273" max="11273" width="23.33203125" style="2" customWidth="1"/>
    <col min="11274" max="11274" width="18.6640625" style="2" customWidth="1"/>
    <col min="11275" max="11284" width="12.33203125" style="2" bestFit="1" customWidth="1"/>
    <col min="11285" max="11307" width="10.6640625" style="2" bestFit="1" customWidth="1"/>
    <col min="11308" max="11520" width="8.88671875" style="2"/>
    <col min="11521" max="11521" width="21.6640625" style="2" customWidth="1"/>
    <col min="11522" max="11522" width="48.109375" style="2" customWidth="1"/>
    <col min="11523" max="11523" width="8.88671875" style="2"/>
    <col min="11524" max="11524" width="8.44140625" style="2" bestFit="1" customWidth="1"/>
    <col min="11525" max="11525" width="20" style="2" customWidth="1"/>
    <col min="11526" max="11526" width="16.5546875" style="2" customWidth="1"/>
    <col min="11527" max="11527" width="16.33203125" style="2" customWidth="1"/>
    <col min="11528" max="11528" width="12.5546875" style="2" customWidth="1"/>
    <col min="11529" max="11529" width="23.33203125" style="2" customWidth="1"/>
    <col min="11530" max="11530" width="18.6640625" style="2" customWidth="1"/>
    <col min="11531" max="11540" width="12.33203125" style="2" bestFit="1" customWidth="1"/>
    <col min="11541" max="11563" width="10.6640625" style="2" bestFit="1" customWidth="1"/>
    <col min="11564" max="11776" width="8.88671875" style="2"/>
    <col min="11777" max="11777" width="21.6640625" style="2" customWidth="1"/>
    <col min="11778" max="11778" width="48.109375" style="2" customWidth="1"/>
    <col min="11779" max="11779" width="8.88671875" style="2"/>
    <col min="11780" max="11780" width="8.44140625" style="2" bestFit="1" customWidth="1"/>
    <col min="11781" max="11781" width="20" style="2" customWidth="1"/>
    <col min="11782" max="11782" width="16.5546875" style="2" customWidth="1"/>
    <col min="11783" max="11783" width="16.33203125" style="2" customWidth="1"/>
    <col min="11784" max="11784" width="12.5546875" style="2" customWidth="1"/>
    <col min="11785" max="11785" width="23.33203125" style="2" customWidth="1"/>
    <col min="11786" max="11786" width="18.6640625" style="2" customWidth="1"/>
    <col min="11787" max="11796" width="12.33203125" style="2" bestFit="1" customWidth="1"/>
    <col min="11797" max="11819" width="10.6640625" style="2" bestFit="1" customWidth="1"/>
    <col min="11820" max="12032" width="8.88671875" style="2"/>
    <col min="12033" max="12033" width="21.6640625" style="2" customWidth="1"/>
    <col min="12034" max="12034" width="48.109375" style="2" customWidth="1"/>
    <col min="12035" max="12035" width="8.88671875" style="2"/>
    <col min="12036" max="12036" width="8.44140625" style="2" bestFit="1" customWidth="1"/>
    <col min="12037" max="12037" width="20" style="2" customWidth="1"/>
    <col min="12038" max="12038" width="16.5546875" style="2" customWidth="1"/>
    <col min="12039" max="12039" width="16.33203125" style="2" customWidth="1"/>
    <col min="12040" max="12040" width="12.5546875" style="2" customWidth="1"/>
    <col min="12041" max="12041" width="23.33203125" style="2" customWidth="1"/>
    <col min="12042" max="12042" width="18.6640625" style="2" customWidth="1"/>
    <col min="12043" max="12052" width="12.33203125" style="2" bestFit="1" customWidth="1"/>
    <col min="12053" max="12075" width="10.6640625" style="2" bestFit="1" customWidth="1"/>
    <col min="12076" max="12288" width="8.88671875" style="2"/>
    <col min="12289" max="12289" width="21.6640625" style="2" customWidth="1"/>
    <col min="12290" max="12290" width="48.109375" style="2" customWidth="1"/>
    <col min="12291" max="12291" width="8.88671875" style="2"/>
    <col min="12292" max="12292" width="8.44140625" style="2" bestFit="1" customWidth="1"/>
    <col min="12293" max="12293" width="20" style="2" customWidth="1"/>
    <col min="12294" max="12294" width="16.5546875" style="2" customWidth="1"/>
    <col min="12295" max="12295" width="16.33203125" style="2" customWidth="1"/>
    <col min="12296" max="12296" width="12.5546875" style="2" customWidth="1"/>
    <col min="12297" max="12297" width="23.33203125" style="2" customWidth="1"/>
    <col min="12298" max="12298" width="18.6640625" style="2" customWidth="1"/>
    <col min="12299" max="12308" width="12.33203125" style="2" bestFit="1" customWidth="1"/>
    <col min="12309" max="12331" width="10.6640625" style="2" bestFit="1" customWidth="1"/>
    <col min="12332" max="12544" width="8.88671875" style="2"/>
    <col min="12545" max="12545" width="21.6640625" style="2" customWidth="1"/>
    <col min="12546" max="12546" width="48.109375" style="2" customWidth="1"/>
    <col min="12547" max="12547" width="8.88671875" style="2"/>
    <col min="12548" max="12548" width="8.44140625" style="2" bestFit="1" customWidth="1"/>
    <col min="12549" max="12549" width="20" style="2" customWidth="1"/>
    <col min="12550" max="12550" width="16.5546875" style="2" customWidth="1"/>
    <col min="12551" max="12551" width="16.33203125" style="2" customWidth="1"/>
    <col min="12552" max="12552" width="12.5546875" style="2" customWidth="1"/>
    <col min="12553" max="12553" width="23.33203125" style="2" customWidth="1"/>
    <col min="12554" max="12554" width="18.6640625" style="2" customWidth="1"/>
    <col min="12555" max="12564" width="12.33203125" style="2" bestFit="1" customWidth="1"/>
    <col min="12565" max="12587" width="10.6640625" style="2" bestFit="1" customWidth="1"/>
    <col min="12588" max="12800" width="8.88671875" style="2"/>
    <col min="12801" max="12801" width="21.6640625" style="2" customWidth="1"/>
    <col min="12802" max="12802" width="48.109375" style="2" customWidth="1"/>
    <col min="12803" max="12803" width="8.88671875" style="2"/>
    <col min="12804" max="12804" width="8.44140625" style="2" bestFit="1" customWidth="1"/>
    <col min="12805" max="12805" width="20" style="2" customWidth="1"/>
    <col min="12806" max="12806" width="16.5546875" style="2" customWidth="1"/>
    <col min="12807" max="12807" width="16.33203125" style="2" customWidth="1"/>
    <col min="12808" max="12808" width="12.5546875" style="2" customWidth="1"/>
    <col min="12809" max="12809" width="23.33203125" style="2" customWidth="1"/>
    <col min="12810" max="12810" width="18.6640625" style="2" customWidth="1"/>
    <col min="12811" max="12820" width="12.33203125" style="2" bestFit="1" customWidth="1"/>
    <col min="12821" max="12843" width="10.6640625" style="2" bestFit="1" customWidth="1"/>
    <col min="12844" max="13056" width="8.88671875" style="2"/>
    <col min="13057" max="13057" width="21.6640625" style="2" customWidth="1"/>
    <col min="13058" max="13058" width="48.109375" style="2" customWidth="1"/>
    <col min="13059" max="13059" width="8.88671875" style="2"/>
    <col min="13060" max="13060" width="8.44140625" style="2" bestFit="1" customWidth="1"/>
    <col min="13061" max="13061" width="20" style="2" customWidth="1"/>
    <col min="13062" max="13062" width="16.5546875" style="2" customWidth="1"/>
    <col min="13063" max="13063" width="16.33203125" style="2" customWidth="1"/>
    <col min="13064" max="13064" width="12.5546875" style="2" customWidth="1"/>
    <col min="13065" max="13065" width="23.33203125" style="2" customWidth="1"/>
    <col min="13066" max="13066" width="18.6640625" style="2" customWidth="1"/>
    <col min="13067" max="13076" width="12.33203125" style="2" bestFit="1" customWidth="1"/>
    <col min="13077" max="13099" width="10.6640625" style="2" bestFit="1" customWidth="1"/>
    <col min="13100" max="13312" width="8.88671875" style="2"/>
    <col min="13313" max="13313" width="21.6640625" style="2" customWidth="1"/>
    <col min="13314" max="13314" width="48.109375" style="2" customWidth="1"/>
    <col min="13315" max="13315" width="8.88671875" style="2"/>
    <col min="13316" max="13316" width="8.44140625" style="2" bestFit="1" customWidth="1"/>
    <col min="13317" max="13317" width="20" style="2" customWidth="1"/>
    <col min="13318" max="13318" width="16.5546875" style="2" customWidth="1"/>
    <col min="13319" max="13319" width="16.33203125" style="2" customWidth="1"/>
    <col min="13320" max="13320" width="12.5546875" style="2" customWidth="1"/>
    <col min="13321" max="13321" width="23.33203125" style="2" customWidth="1"/>
    <col min="13322" max="13322" width="18.6640625" style="2" customWidth="1"/>
    <col min="13323" max="13332" width="12.33203125" style="2" bestFit="1" customWidth="1"/>
    <col min="13333" max="13355" width="10.6640625" style="2" bestFit="1" customWidth="1"/>
    <col min="13356" max="13568" width="8.88671875" style="2"/>
    <col min="13569" max="13569" width="21.6640625" style="2" customWidth="1"/>
    <col min="13570" max="13570" width="48.109375" style="2" customWidth="1"/>
    <col min="13571" max="13571" width="8.88671875" style="2"/>
    <col min="13572" max="13572" width="8.44140625" style="2" bestFit="1" customWidth="1"/>
    <col min="13573" max="13573" width="20" style="2" customWidth="1"/>
    <col min="13574" max="13574" width="16.5546875" style="2" customWidth="1"/>
    <col min="13575" max="13575" width="16.33203125" style="2" customWidth="1"/>
    <col min="13576" max="13576" width="12.5546875" style="2" customWidth="1"/>
    <col min="13577" max="13577" width="23.33203125" style="2" customWidth="1"/>
    <col min="13578" max="13578" width="18.6640625" style="2" customWidth="1"/>
    <col min="13579" max="13588" width="12.33203125" style="2" bestFit="1" customWidth="1"/>
    <col min="13589" max="13611" width="10.6640625" style="2" bestFit="1" customWidth="1"/>
    <col min="13612" max="13824" width="8.88671875" style="2"/>
    <col min="13825" max="13825" width="21.6640625" style="2" customWidth="1"/>
    <col min="13826" max="13826" width="48.109375" style="2" customWidth="1"/>
    <col min="13827" max="13827" width="8.88671875" style="2"/>
    <col min="13828" max="13828" width="8.44140625" style="2" bestFit="1" customWidth="1"/>
    <col min="13829" max="13829" width="20" style="2" customWidth="1"/>
    <col min="13830" max="13830" width="16.5546875" style="2" customWidth="1"/>
    <col min="13831" max="13831" width="16.33203125" style="2" customWidth="1"/>
    <col min="13832" max="13832" width="12.5546875" style="2" customWidth="1"/>
    <col min="13833" max="13833" width="23.33203125" style="2" customWidth="1"/>
    <col min="13834" max="13834" width="18.6640625" style="2" customWidth="1"/>
    <col min="13835" max="13844" width="12.33203125" style="2" bestFit="1" customWidth="1"/>
    <col min="13845" max="13867" width="10.6640625" style="2" bestFit="1" customWidth="1"/>
    <col min="13868" max="14080" width="8.88671875" style="2"/>
    <col min="14081" max="14081" width="21.6640625" style="2" customWidth="1"/>
    <col min="14082" max="14082" width="48.109375" style="2" customWidth="1"/>
    <col min="14083" max="14083" width="8.88671875" style="2"/>
    <col min="14084" max="14084" width="8.44140625" style="2" bestFit="1" customWidth="1"/>
    <col min="14085" max="14085" width="20" style="2" customWidth="1"/>
    <col min="14086" max="14086" width="16.5546875" style="2" customWidth="1"/>
    <col min="14087" max="14087" width="16.33203125" style="2" customWidth="1"/>
    <col min="14088" max="14088" width="12.5546875" style="2" customWidth="1"/>
    <col min="14089" max="14089" width="23.33203125" style="2" customWidth="1"/>
    <col min="14090" max="14090" width="18.6640625" style="2" customWidth="1"/>
    <col min="14091" max="14100" width="12.33203125" style="2" bestFit="1" customWidth="1"/>
    <col min="14101" max="14123" width="10.6640625" style="2" bestFit="1" customWidth="1"/>
    <col min="14124" max="14336" width="8.88671875" style="2"/>
    <col min="14337" max="14337" width="21.6640625" style="2" customWidth="1"/>
    <col min="14338" max="14338" width="48.109375" style="2" customWidth="1"/>
    <col min="14339" max="14339" width="8.88671875" style="2"/>
    <col min="14340" max="14340" width="8.44140625" style="2" bestFit="1" customWidth="1"/>
    <col min="14341" max="14341" width="20" style="2" customWidth="1"/>
    <col min="14342" max="14342" width="16.5546875" style="2" customWidth="1"/>
    <col min="14343" max="14343" width="16.33203125" style="2" customWidth="1"/>
    <col min="14344" max="14344" width="12.5546875" style="2" customWidth="1"/>
    <col min="14345" max="14345" width="23.33203125" style="2" customWidth="1"/>
    <col min="14346" max="14346" width="18.6640625" style="2" customWidth="1"/>
    <col min="14347" max="14356" width="12.33203125" style="2" bestFit="1" customWidth="1"/>
    <col min="14357" max="14379" width="10.6640625" style="2" bestFit="1" customWidth="1"/>
    <col min="14380" max="14592" width="8.88671875" style="2"/>
    <col min="14593" max="14593" width="21.6640625" style="2" customWidth="1"/>
    <col min="14594" max="14594" width="48.109375" style="2" customWidth="1"/>
    <col min="14595" max="14595" width="8.88671875" style="2"/>
    <col min="14596" max="14596" width="8.44140625" style="2" bestFit="1" customWidth="1"/>
    <col min="14597" max="14597" width="20" style="2" customWidth="1"/>
    <col min="14598" max="14598" width="16.5546875" style="2" customWidth="1"/>
    <col min="14599" max="14599" width="16.33203125" style="2" customWidth="1"/>
    <col min="14600" max="14600" width="12.5546875" style="2" customWidth="1"/>
    <col min="14601" max="14601" width="23.33203125" style="2" customWidth="1"/>
    <col min="14602" max="14602" width="18.6640625" style="2" customWidth="1"/>
    <col min="14603" max="14612" width="12.33203125" style="2" bestFit="1" customWidth="1"/>
    <col min="14613" max="14635" width="10.6640625" style="2" bestFit="1" customWidth="1"/>
    <col min="14636" max="14848" width="8.88671875" style="2"/>
    <col min="14849" max="14849" width="21.6640625" style="2" customWidth="1"/>
    <col min="14850" max="14850" width="48.109375" style="2" customWidth="1"/>
    <col min="14851" max="14851" width="8.88671875" style="2"/>
    <col min="14852" max="14852" width="8.44140625" style="2" bestFit="1" customWidth="1"/>
    <col min="14853" max="14853" width="20" style="2" customWidth="1"/>
    <col min="14854" max="14854" width="16.5546875" style="2" customWidth="1"/>
    <col min="14855" max="14855" width="16.33203125" style="2" customWidth="1"/>
    <col min="14856" max="14856" width="12.5546875" style="2" customWidth="1"/>
    <col min="14857" max="14857" width="23.33203125" style="2" customWidth="1"/>
    <col min="14858" max="14858" width="18.6640625" style="2" customWidth="1"/>
    <col min="14859" max="14868" width="12.33203125" style="2" bestFit="1" customWidth="1"/>
    <col min="14869" max="14891" width="10.6640625" style="2" bestFit="1" customWidth="1"/>
    <col min="14892" max="15104" width="8.88671875" style="2"/>
    <col min="15105" max="15105" width="21.6640625" style="2" customWidth="1"/>
    <col min="15106" max="15106" width="48.109375" style="2" customWidth="1"/>
    <col min="15107" max="15107" width="8.88671875" style="2"/>
    <col min="15108" max="15108" width="8.44140625" style="2" bestFit="1" customWidth="1"/>
    <col min="15109" max="15109" width="20" style="2" customWidth="1"/>
    <col min="15110" max="15110" width="16.5546875" style="2" customWidth="1"/>
    <col min="15111" max="15111" width="16.33203125" style="2" customWidth="1"/>
    <col min="15112" max="15112" width="12.5546875" style="2" customWidth="1"/>
    <col min="15113" max="15113" width="23.33203125" style="2" customWidth="1"/>
    <col min="15114" max="15114" width="18.6640625" style="2" customWidth="1"/>
    <col min="15115" max="15124" width="12.33203125" style="2" bestFit="1" customWidth="1"/>
    <col min="15125" max="15147" width="10.6640625" style="2" bestFit="1" customWidth="1"/>
    <col min="15148" max="15360" width="8.88671875" style="2"/>
    <col min="15361" max="15361" width="21.6640625" style="2" customWidth="1"/>
    <col min="15362" max="15362" width="48.109375" style="2" customWidth="1"/>
    <col min="15363" max="15363" width="8.88671875" style="2"/>
    <col min="15364" max="15364" width="8.44140625" style="2" bestFit="1" customWidth="1"/>
    <col min="15365" max="15365" width="20" style="2" customWidth="1"/>
    <col min="15366" max="15366" width="16.5546875" style="2" customWidth="1"/>
    <col min="15367" max="15367" width="16.33203125" style="2" customWidth="1"/>
    <col min="15368" max="15368" width="12.5546875" style="2" customWidth="1"/>
    <col min="15369" max="15369" width="23.33203125" style="2" customWidth="1"/>
    <col min="15370" max="15370" width="18.6640625" style="2" customWidth="1"/>
    <col min="15371" max="15380" width="12.33203125" style="2" bestFit="1" customWidth="1"/>
    <col min="15381" max="15403" width="10.6640625" style="2" bestFit="1" customWidth="1"/>
    <col min="15404" max="15616" width="8.88671875" style="2"/>
    <col min="15617" max="15617" width="21.6640625" style="2" customWidth="1"/>
    <col min="15618" max="15618" width="48.109375" style="2" customWidth="1"/>
    <col min="15619" max="15619" width="8.88671875" style="2"/>
    <col min="15620" max="15620" width="8.44140625" style="2" bestFit="1" customWidth="1"/>
    <col min="15621" max="15621" width="20" style="2" customWidth="1"/>
    <col min="15622" max="15622" width="16.5546875" style="2" customWidth="1"/>
    <col min="15623" max="15623" width="16.33203125" style="2" customWidth="1"/>
    <col min="15624" max="15624" width="12.5546875" style="2" customWidth="1"/>
    <col min="15625" max="15625" width="23.33203125" style="2" customWidth="1"/>
    <col min="15626" max="15626" width="18.6640625" style="2" customWidth="1"/>
    <col min="15627" max="15636" width="12.33203125" style="2" bestFit="1" customWidth="1"/>
    <col min="15637" max="15659" width="10.6640625" style="2" bestFit="1" customWidth="1"/>
    <col min="15660" max="15872" width="8.88671875" style="2"/>
    <col min="15873" max="15873" width="21.6640625" style="2" customWidth="1"/>
    <col min="15874" max="15874" width="48.109375" style="2" customWidth="1"/>
    <col min="15875" max="15875" width="8.88671875" style="2"/>
    <col min="15876" max="15876" width="8.44140625" style="2" bestFit="1" customWidth="1"/>
    <col min="15877" max="15877" width="20" style="2" customWidth="1"/>
    <col min="15878" max="15878" width="16.5546875" style="2" customWidth="1"/>
    <col min="15879" max="15879" width="16.33203125" style="2" customWidth="1"/>
    <col min="15880" max="15880" width="12.5546875" style="2" customWidth="1"/>
    <col min="15881" max="15881" width="23.33203125" style="2" customWidth="1"/>
    <col min="15882" max="15882" width="18.6640625" style="2" customWidth="1"/>
    <col min="15883" max="15892" width="12.33203125" style="2" bestFit="1" customWidth="1"/>
    <col min="15893" max="15915" width="10.6640625" style="2" bestFit="1" customWidth="1"/>
    <col min="15916" max="16128" width="8.88671875" style="2"/>
    <col min="16129" max="16129" width="21.6640625" style="2" customWidth="1"/>
    <col min="16130" max="16130" width="48.109375" style="2" customWidth="1"/>
    <col min="16131" max="16131" width="8.88671875" style="2"/>
    <col min="16132" max="16132" width="8.44140625" style="2" bestFit="1" customWidth="1"/>
    <col min="16133" max="16133" width="20" style="2" customWidth="1"/>
    <col min="16134" max="16134" width="16.5546875" style="2" customWidth="1"/>
    <col min="16135" max="16135" width="16.33203125" style="2" customWidth="1"/>
    <col min="16136" max="16136" width="12.5546875" style="2" customWidth="1"/>
    <col min="16137" max="16137" width="23.33203125" style="2" customWidth="1"/>
    <col min="16138" max="16138" width="18.6640625" style="2" customWidth="1"/>
    <col min="16139" max="16148" width="12.33203125" style="2" bestFit="1" customWidth="1"/>
    <col min="16149" max="16171" width="10.6640625" style="2" bestFit="1" customWidth="1"/>
    <col min="16172" max="16384" width="8.88671875" style="2"/>
  </cols>
  <sheetData>
    <row r="1" spans="1:35" x14ac:dyDescent="0.2">
      <c r="A1" s="74" t="s">
        <v>141</v>
      </c>
      <c r="B1" s="27"/>
      <c r="D1" s="27"/>
      <c r="E1" s="27" t="s">
        <v>94</v>
      </c>
      <c r="F1" s="75" t="s">
        <v>95</v>
      </c>
    </row>
    <row r="2" spans="1:35" x14ac:dyDescent="0.2">
      <c r="A2" s="27" t="s">
        <v>142</v>
      </c>
      <c r="B2" s="76" t="s">
        <v>143</v>
      </c>
      <c r="E2" s="27" t="s">
        <v>96</v>
      </c>
      <c r="F2" s="76" t="str">
        <f>F13</f>
        <v>MiR05-Kit</v>
      </c>
    </row>
    <row r="3" spans="1:35" x14ac:dyDescent="0.2">
      <c r="A3" s="113" t="s">
        <v>97</v>
      </c>
      <c r="B3" s="113"/>
      <c r="C3" s="113" t="b">
        <v>1</v>
      </c>
      <c r="D3" s="29" t="s">
        <v>98</v>
      </c>
      <c r="E3" s="27"/>
    </row>
    <row r="4" spans="1:35" ht="13.2" thickBot="1" x14ac:dyDescent="0.25">
      <c r="B4" s="8" t="s">
        <v>99</v>
      </c>
      <c r="D4" s="31"/>
    </row>
    <row r="5" spans="1:35" x14ac:dyDescent="0.2">
      <c r="B5" s="9" t="s">
        <v>111</v>
      </c>
    </row>
    <row r="6" spans="1:35" x14ac:dyDescent="0.2">
      <c r="B6" s="77" t="s">
        <v>112</v>
      </c>
      <c r="C6" s="12" t="s">
        <v>113</v>
      </c>
      <c r="D6" s="12" t="s">
        <v>114</v>
      </c>
      <c r="E6" s="12"/>
      <c r="F6" s="12"/>
      <c r="G6" s="12"/>
      <c r="H6" s="12" t="s">
        <v>32</v>
      </c>
      <c r="I6" s="12" t="s">
        <v>33</v>
      </c>
      <c r="J6" s="77" t="s">
        <v>34</v>
      </c>
      <c r="K6" s="78" t="s">
        <v>115</v>
      </c>
      <c r="L6" s="78" t="s">
        <v>116</v>
      </c>
      <c r="M6" s="78" t="s">
        <v>117</v>
      </c>
      <c r="N6" s="78" t="s">
        <v>118</v>
      </c>
      <c r="O6" s="78" t="s">
        <v>119</v>
      </c>
      <c r="P6" s="79"/>
      <c r="Q6" s="79"/>
      <c r="R6" s="79"/>
      <c r="S6" s="79"/>
      <c r="T6" s="79"/>
    </row>
    <row r="7" spans="1:35" x14ac:dyDescent="0.2">
      <c r="B7" s="14" t="s">
        <v>35</v>
      </c>
      <c r="C7" s="14" t="s">
        <v>120</v>
      </c>
      <c r="D7" s="10"/>
      <c r="E7" s="14"/>
      <c r="F7" s="10"/>
      <c r="G7" s="14"/>
      <c r="H7" s="14"/>
      <c r="I7" s="14" t="s">
        <v>39</v>
      </c>
      <c r="J7" s="10"/>
      <c r="K7" s="11" t="s">
        <v>120</v>
      </c>
      <c r="L7" s="11" t="s">
        <v>120</v>
      </c>
      <c r="M7" s="11" t="s">
        <v>120</v>
      </c>
      <c r="N7" s="11" t="s">
        <v>120</v>
      </c>
      <c r="O7" s="11" t="s">
        <v>120</v>
      </c>
    </row>
    <row r="8" spans="1:35" x14ac:dyDescent="0.2">
      <c r="B8" s="14" t="s">
        <v>45</v>
      </c>
      <c r="C8" s="14" t="s">
        <v>56</v>
      </c>
      <c r="D8" s="10"/>
      <c r="E8" s="14"/>
      <c r="F8" s="10"/>
      <c r="G8" s="14"/>
      <c r="H8" s="14"/>
      <c r="I8" s="14" t="s">
        <v>49</v>
      </c>
      <c r="J8" s="10"/>
      <c r="K8" s="11">
        <v>0</v>
      </c>
      <c r="L8" s="11">
        <v>0.5</v>
      </c>
      <c r="M8" s="11">
        <v>1</v>
      </c>
      <c r="N8" s="11">
        <v>1.5</v>
      </c>
      <c r="O8" s="11">
        <v>2</v>
      </c>
    </row>
    <row r="9" spans="1:35" x14ac:dyDescent="0.2">
      <c r="B9" s="14" t="s">
        <v>50</v>
      </c>
      <c r="C9" s="14" t="s">
        <v>56</v>
      </c>
      <c r="D9" s="10"/>
      <c r="E9" s="14"/>
      <c r="F9" s="10"/>
      <c r="G9" s="14"/>
      <c r="H9" s="14"/>
      <c r="I9" s="14" t="s">
        <v>54</v>
      </c>
      <c r="J9" s="10"/>
      <c r="K9" s="11">
        <v>0</v>
      </c>
      <c r="L9" s="11">
        <v>1</v>
      </c>
      <c r="M9" s="11">
        <v>1</v>
      </c>
      <c r="N9" s="11">
        <v>1</v>
      </c>
      <c r="O9" s="11">
        <v>1</v>
      </c>
    </row>
    <row r="10" spans="1:35" x14ac:dyDescent="0.2">
      <c r="B10" s="14" t="s">
        <v>55</v>
      </c>
      <c r="C10" s="14" t="s">
        <v>56</v>
      </c>
      <c r="D10" s="10"/>
      <c r="E10" s="14"/>
      <c r="F10" s="10"/>
      <c r="G10" s="14"/>
      <c r="H10" s="14"/>
      <c r="I10" s="14" t="s">
        <v>58</v>
      </c>
      <c r="J10" s="10"/>
      <c r="K10" s="21">
        <v>6.6319444444444446E-3</v>
      </c>
      <c r="L10" s="21">
        <v>9.2361111111111116E-3</v>
      </c>
      <c r="M10" s="21">
        <v>1.1412037037037038E-2</v>
      </c>
      <c r="N10" s="21">
        <v>1.3506944444444445E-2</v>
      </c>
      <c r="O10" s="21">
        <v>1.5740740740740743E-2</v>
      </c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</row>
    <row r="11" spans="1:35" x14ac:dyDescent="0.2">
      <c r="B11" s="14" t="s">
        <v>59</v>
      </c>
      <c r="C11" s="14">
        <v>0</v>
      </c>
      <c r="D11" s="10"/>
      <c r="E11" s="14"/>
      <c r="F11" s="10"/>
      <c r="G11" s="14"/>
      <c r="H11" s="14"/>
      <c r="I11" s="14" t="s">
        <v>62</v>
      </c>
      <c r="J11" s="10"/>
      <c r="K11" s="21">
        <v>7.8703703703703713E-3</v>
      </c>
      <c r="L11" s="21">
        <v>1.0567129629629629E-2</v>
      </c>
      <c r="M11" s="21">
        <v>1.2800925925925926E-2</v>
      </c>
      <c r="N11" s="21">
        <v>1.5127314814814816E-2</v>
      </c>
      <c r="O11" s="21">
        <v>1.7210648148148149E-2</v>
      </c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</row>
    <row r="12" spans="1:35" x14ac:dyDescent="0.2">
      <c r="B12" s="14" t="s">
        <v>63</v>
      </c>
      <c r="C12" s="14">
        <v>0</v>
      </c>
      <c r="D12" s="10"/>
      <c r="E12" s="14"/>
      <c r="F12" s="10"/>
      <c r="G12" s="14"/>
      <c r="H12" s="14"/>
      <c r="I12" s="14" t="s">
        <v>65</v>
      </c>
      <c r="J12" s="10"/>
      <c r="K12" s="11">
        <v>54</v>
      </c>
      <c r="L12" s="11">
        <v>58</v>
      </c>
      <c r="M12" s="11">
        <v>60</v>
      </c>
      <c r="N12" s="11">
        <v>70</v>
      </c>
      <c r="O12" s="11">
        <v>64</v>
      </c>
    </row>
    <row r="13" spans="1:35" x14ac:dyDescent="0.2">
      <c r="B13" s="14" t="s">
        <v>66</v>
      </c>
      <c r="C13" s="14">
        <v>0</v>
      </c>
      <c r="D13" s="14" t="s">
        <v>67</v>
      </c>
      <c r="E13" s="14" t="s">
        <v>0</v>
      </c>
      <c r="F13" s="10" t="s">
        <v>68</v>
      </c>
      <c r="G13" s="14"/>
      <c r="H13" s="14" t="s">
        <v>74</v>
      </c>
      <c r="I13" s="14" t="s">
        <v>121</v>
      </c>
      <c r="J13" s="14" t="s">
        <v>48</v>
      </c>
      <c r="K13" s="11">
        <v>1.11E-2</v>
      </c>
      <c r="L13" s="11">
        <v>0.50139999999999996</v>
      </c>
      <c r="M13" s="11">
        <v>1.002</v>
      </c>
      <c r="N13" s="11">
        <v>1.5357000000000001</v>
      </c>
      <c r="O13" s="11">
        <v>2.0356999999999998</v>
      </c>
    </row>
    <row r="14" spans="1:35" x14ac:dyDescent="0.2">
      <c r="B14" s="14" t="s">
        <v>70</v>
      </c>
      <c r="C14" s="14">
        <v>0</v>
      </c>
      <c r="D14" s="14" t="s">
        <v>71</v>
      </c>
      <c r="E14" s="14"/>
      <c r="F14" s="10"/>
      <c r="G14" s="14"/>
      <c r="H14" s="14"/>
      <c r="I14" s="14" t="s">
        <v>122</v>
      </c>
      <c r="J14" s="14" t="s">
        <v>73</v>
      </c>
      <c r="K14" s="11">
        <v>-5.7999999999999996E-3</v>
      </c>
      <c r="L14" s="11">
        <v>-0.13150000000000001</v>
      </c>
      <c r="M14" s="11">
        <v>5.4699999999999999E-2</v>
      </c>
      <c r="N14" s="11">
        <v>0.13730000000000001</v>
      </c>
      <c r="O14" s="11">
        <v>8.8400000000000006E-2</v>
      </c>
    </row>
    <row r="15" spans="1:35" x14ac:dyDescent="0.2">
      <c r="B15" s="14" t="s">
        <v>76</v>
      </c>
      <c r="C15" s="14">
        <v>2</v>
      </c>
      <c r="D15" s="14" t="s">
        <v>77</v>
      </c>
      <c r="E15" s="14"/>
      <c r="F15" s="10"/>
      <c r="G15" s="14"/>
      <c r="H15" s="14"/>
      <c r="I15" s="14"/>
      <c r="J15" s="14"/>
      <c r="K15" s="11"/>
      <c r="L15" s="11"/>
      <c r="M15" s="11"/>
      <c r="N15" s="11"/>
      <c r="O15" s="11"/>
    </row>
    <row r="16" spans="1:35" x14ac:dyDescent="0.2">
      <c r="B16" s="27"/>
      <c r="C16" s="27"/>
      <c r="G16" s="27"/>
      <c r="H16" s="27"/>
      <c r="I16" s="27"/>
      <c r="J16" s="27"/>
    </row>
    <row r="17" spans="2:43" ht="13.2" thickBot="1" x14ac:dyDescent="0.25">
      <c r="B17" s="8" t="s">
        <v>100</v>
      </c>
      <c r="C17" s="81"/>
      <c r="D17" s="82"/>
      <c r="E17" s="82"/>
      <c r="F17" s="82"/>
      <c r="G17" s="81"/>
      <c r="H17" s="82"/>
      <c r="I17" s="82"/>
      <c r="J17" s="82"/>
      <c r="K17" s="82" t="s">
        <v>101</v>
      </c>
      <c r="L17" s="82" t="s">
        <v>101</v>
      </c>
      <c r="M17" s="82" t="s">
        <v>101</v>
      </c>
      <c r="N17" s="82" t="s">
        <v>101</v>
      </c>
      <c r="O17" s="82" t="s">
        <v>101</v>
      </c>
      <c r="P17" s="82" t="s">
        <v>101</v>
      </c>
      <c r="Q17" s="82" t="s">
        <v>101</v>
      </c>
      <c r="R17" s="82" t="s">
        <v>101</v>
      </c>
      <c r="S17" s="82" t="s">
        <v>101</v>
      </c>
      <c r="T17" s="82" t="s">
        <v>101</v>
      </c>
    </row>
    <row r="18" spans="2:43" ht="14.25" customHeight="1" x14ac:dyDescent="0.2">
      <c r="B18" s="83" t="s">
        <v>123</v>
      </c>
      <c r="C18" s="27"/>
    </row>
    <row r="19" spans="2:43" ht="14.25" customHeight="1" x14ac:dyDescent="0.2">
      <c r="B19" s="14" t="s">
        <v>27</v>
      </c>
      <c r="C19" s="14" t="s">
        <v>124</v>
      </c>
      <c r="D19" s="10" t="s">
        <v>125</v>
      </c>
      <c r="E19" s="10"/>
      <c r="F19" s="10"/>
      <c r="G19" s="10"/>
      <c r="H19" s="10" t="s">
        <v>32</v>
      </c>
      <c r="I19" s="14" t="s">
        <v>33</v>
      </c>
      <c r="J19" s="10" t="s">
        <v>34</v>
      </c>
      <c r="K19" s="84" t="s">
        <v>126</v>
      </c>
      <c r="L19" s="84" t="s">
        <v>1</v>
      </c>
      <c r="M19" s="85" t="s">
        <v>127</v>
      </c>
      <c r="N19" s="85" t="s">
        <v>2</v>
      </c>
      <c r="O19" s="84" t="s">
        <v>128</v>
      </c>
      <c r="P19" s="84" t="s">
        <v>3</v>
      </c>
      <c r="Q19" s="86" t="s">
        <v>129</v>
      </c>
      <c r="R19" s="86" t="s">
        <v>4</v>
      </c>
      <c r="S19" s="87" t="s">
        <v>130</v>
      </c>
      <c r="T19" s="87" t="s">
        <v>5</v>
      </c>
    </row>
    <row r="20" spans="2:43" ht="14.25" customHeight="1" x14ac:dyDescent="0.2">
      <c r="B20" s="14" t="s">
        <v>35</v>
      </c>
      <c r="C20" s="14" t="s">
        <v>131</v>
      </c>
      <c r="D20" s="10"/>
      <c r="E20" s="10"/>
      <c r="F20" s="10"/>
      <c r="G20" s="14"/>
      <c r="H20" s="10"/>
      <c r="I20" s="14" t="s">
        <v>39</v>
      </c>
      <c r="J20" s="10"/>
      <c r="K20" s="11" t="s">
        <v>132</v>
      </c>
      <c r="L20" s="11" t="s">
        <v>133</v>
      </c>
      <c r="M20" s="11" t="s">
        <v>132</v>
      </c>
      <c r="N20" s="11" t="s">
        <v>133</v>
      </c>
      <c r="O20" s="11" t="s">
        <v>132</v>
      </c>
      <c r="P20" s="11" t="s">
        <v>133</v>
      </c>
      <c r="Q20" s="11" t="s">
        <v>132</v>
      </c>
      <c r="R20" s="11" t="s">
        <v>133</v>
      </c>
      <c r="S20" s="11" t="s">
        <v>132</v>
      </c>
      <c r="T20" s="11" t="s">
        <v>133</v>
      </c>
    </row>
    <row r="21" spans="2:43" ht="14.25" customHeight="1" x14ac:dyDescent="0.2">
      <c r="B21" s="14" t="s">
        <v>45</v>
      </c>
      <c r="C21" s="14" t="s">
        <v>56</v>
      </c>
      <c r="D21" s="10"/>
      <c r="E21" s="10"/>
      <c r="F21" s="10"/>
      <c r="G21" s="14"/>
      <c r="H21" s="10"/>
      <c r="I21" s="14" t="s">
        <v>49</v>
      </c>
      <c r="J21" s="10"/>
      <c r="K21" s="11">
        <v>0</v>
      </c>
      <c r="L21" s="11">
        <v>7</v>
      </c>
      <c r="M21" s="11">
        <v>0</v>
      </c>
      <c r="N21" s="11">
        <v>2.5</v>
      </c>
      <c r="O21" s="11">
        <v>0</v>
      </c>
      <c r="P21" s="11">
        <v>5</v>
      </c>
      <c r="Q21" s="11">
        <v>0</v>
      </c>
      <c r="R21" s="11">
        <v>0.5</v>
      </c>
      <c r="S21" s="11">
        <v>0</v>
      </c>
      <c r="T21" s="11">
        <v>2.5</v>
      </c>
    </row>
    <row r="22" spans="2:43" ht="14.25" customHeight="1" x14ac:dyDescent="0.2">
      <c r="B22" s="14" t="s">
        <v>50</v>
      </c>
      <c r="C22" s="14" t="s">
        <v>56</v>
      </c>
      <c r="D22" s="10"/>
      <c r="E22" s="10"/>
      <c r="F22" s="88"/>
      <c r="G22" s="89"/>
      <c r="H22" s="88"/>
      <c r="I22" s="89" t="s">
        <v>54</v>
      </c>
      <c r="J22" s="88"/>
      <c r="K22" s="18">
        <v>0</v>
      </c>
      <c r="L22" s="18">
        <v>15</v>
      </c>
      <c r="M22" s="18">
        <v>0</v>
      </c>
      <c r="N22" s="18">
        <v>10</v>
      </c>
      <c r="O22" s="18">
        <v>0</v>
      </c>
      <c r="P22" s="18">
        <v>1</v>
      </c>
      <c r="Q22" s="18">
        <v>0</v>
      </c>
      <c r="R22" s="18">
        <v>1</v>
      </c>
      <c r="S22" s="18">
        <v>0</v>
      </c>
      <c r="T22" s="18">
        <v>1</v>
      </c>
      <c r="Z22" s="80"/>
    </row>
    <row r="23" spans="2:43" ht="14.25" customHeight="1" x14ac:dyDescent="0.2">
      <c r="B23" s="14" t="s">
        <v>55</v>
      </c>
      <c r="C23" s="14" t="s">
        <v>56</v>
      </c>
      <c r="D23" s="10"/>
      <c r="E23" s="10"/>
      <c r="F23" s="88"/>
      <c r="G23" s="89"/>
      <c r="H23" s="88"/>
      <c r="I23" s="89" t="s">
        <v>58</v>
      </c>
      <c r="J23" s="88"/>
      <c r="K23" s="21">
        <v>1.1111111111111111E-3</v>
      </c>
      <c r="L23" s="21">
        <v>3.2754629629629631E-3</v>
      </c>
      <c r="M23" s="21">
        <v>6.2847222222222228E-3</v>
      </c>
      <c r="N23" s="21">
        <v>9.5138888888888894E-3</v>
      </c>
      <c r="O23" s="21">
        <v>1.068287037037037E-2</v>
      </c>
      <c r="P23" s="21">
        <v>1.1840277777777778E-2</v>
      </c>
      <c r="Q23" s="21">
        <v>1.3668981481481482E-2</v>
      </c>
      <c r="R23" s="21">
        <v>2.3379629629629629E-2</v>
      </c>
      <c r="S23" s="21">
        <v>2.462962962962963E-2</v>
      </c>
      <c r="T23" s="21">
        <v>2.6909722222222224E-2</v>
      </c>
      <c r="Z23" s="80"/>
      <c r="AA23" s="80"/>
      <c r="AB23" s="80"/>
      <c r="AC23" s="80"/>
      <c r="AD23" s="80"/>
      <c r="AE23" s="80"/>
    </row>
    <row r="24" spans="2:43" ht="14.25" customHeight="1" x14ac:dyDescent="0.2">
      <c r="B24" s="14" t="s">
        <v>59</v>
      </c>
      <c r="C24" s="14">
        <v>0</v>
      </c>
      <c r="D24" s="10"/>
      <c r="E24" s="10"/>
      <c r="F24" s="10"/>
      <c r="G24" s="14"/>
      <c r="H24" s="10"/>
      <c r="I24" s="14" t="s">
        <v>62</v>
      </c>
      <c r="J24" s="10"/>
      <c r="K24" s="21">
        <v>2.5578703703703705E-3</v>
      </c>
      <c r="L24" s="21">
        <v>5.2546296296296299E-3</v>
      </c>
      <c r="M24" s="21">
        <v>7.5925925925925926E-3</v>
      </c>
      <c r="N24" s="21">
        <v>1.0543981481481481E-2</v>
      </c>
      <c r="O24" s="21">
        <v>1.1377314814814814E-2</v>
      </c>
      <c r="P24" s="21">
        <v>1.292824074074074E-2</v>
      </c>
      <c r="Q24" s="21">
        <v>1.4884259259259259E-2</v>
      </c>
      <c r="R24" s="21">
        <v>2.4270833333333335E-2</v>
      </c>
      <c r="S24" s="21">
        <v>2.5590277777777778E-2</v>
      </c>
      <c r="T24" s="21">
        <v>3.0127314814814815E-2</v>
      </c>
      <c r="Z24" s="80"/>
      <c r="AA24" s="80"/>
      <c r="AB24" s="80"/>
      <c r="AC24" s="80"/>
      <c r="AD24" s="80"/>
      <c r="AE24" s="80"/>
    </row>
    <row r="25" spans="2:43" x14ac:dyDescent="0.2">
      <c r="B25" s="14" t="s">
        <v>63</v>
      </c>
      <c r="C25" s="14">
        <v>0</v>
      </c>
      <c r="D25" s="10"/>
      <c r="E25" s="10"/>
      <c r="F25" s="10"/>
      <c r="G25" s="14"/>
      <c r="H25" s="10"/>
      <c r="I25" s="14" t="s">
        <v>65</v>
      </c>
      <c r="J25" s="10"/>
      <c r="K25" s="11">
        <v>63</v>
      </c>
      <c r="L25" s="11">
        <v>86</v>
      </c>
      <c r="M25" s="11">
        <v>57</v>
      </c>
      <c r="N25" s="11">
        <v>44</v>
      </c>
      <c r="O25" s="11">
        <v>30</v>
      </c>
      <c r="P25" s="11">
        <v>47</v>
      </c>
      <c r="Q25" s="11">
        <v>52</v>
      </c>
      <c r="R25" s="11">
        <v>39</v>
      </c>
      <c r="S25" s="11">
        <v>41</v>
      </c>
      <c r="T25" s="11">
        <v>139</v>
      </c>
    </row>
    <row r="26" spans="2:43" x14ac:dyDescent="0.2">
      <c r="B26" s="14" t="s">
        <v>66</v>
      </c>
      <c r="C26" s="14">
        <v>0</v>
      </c>
      <c r="D26" s="14" t="s">
        <v>67</v>
      </c>
      <c r="E26" s="10" t="s">
        <v>0</v>
      </c>
      <c r="F26" s="10" t="s">
        <v>68</v>
      </c>
      <c r="G26" s="14"/>
      <c r="H26" s="10" t="s">
        <v>74</v>
      </c>
      <c r="I26" s="14" t="s">
        <v>134</v>
      </c>
      <c r="J26" s="10" t="s">
        <v>48</v>
      </c>
      <c r="K26" s="11">
        <v>1.9865999999999999</v>
      </c>
      <c r="L26" s="11">
        <v>1.9706999999999999</v>
      </c>
      <c r="M26" s="11">
        <v>1.9615</v>
      </c>
      <c r="N26" s="11">
        <v>1.9198</v>
      </c>
      <c r="O26" s="11">
        <v>1.9178999999999999</v>
      </c>
      <c r="P26" s="11">
        <v>1.9157</v>
      </c>
      <c r="Q26" s="11">
        <v>1.9115</v>
      </c>
      <c r="R26" s="11">
        <v>1.8866000000000001</v>
      </c>
      <c r="S26" s="11">
        <v>1.8824000000000001</v>
      </c>
      <c r="T26" s="11">
        <v>1.8746</v>
      </c>
    </row>
    <row r="27" spans="2:43" x14ac:dyDescent="0.2">
      <c r="B27" s="14" t="s">
        <v>70</v>
      </c>
      <c r="C27" s="14">
        <v>0</v>
      </c>
      <c r="D27" s="14" t="s">
        <v>71</v>
      </c>
      <c r="E27" s="10"/>
      <c r="F27" s="10"/>
      <c r="G27" s="14"/>
      <c r="H27" s="10"/>
      <c r="I27" s="14" t="s">
        <v>135</v>
      </c>
      <c r="J27" s="10" t="s">
        <v>73</v>
      </c>
      <c r="K27" s="11">
        <v>-4.9500000000000002E-2</v>
      </c>
      <c r="L27" s="11">
        <v>-5.74E-2</v>
      </c>
      <c r="M27" s="11">
        <v>-3.3799999999999997E-2</v>
      </c>
      <c r="N27" s="11">
        <v>-1.1299999999999999E-2</v>
      </c>
      <c r="O27" s="11">
        <v>-2.7E-2</v>
      </c>
      <c r="P27" s="11">
        <v>-1.7999999999999999E-2</v>
      </c>
      <c r="Q27" s="11">
        <v>-2.2499999999999999E-2</v>
      </c>
      <c r="R27" s="11">
        <v>-3.15E-2</v>
      </c>
      <c r="S27" s="11">
        <v>-3.3799999999999997E-2</v>
      </c>
      <c r="T27" s="11">
        <v>-2.4799999999999999E-2</v>
      </c>
    </row>
    <row r="28" spans="2:43" x14ac:dyDescent="0.2">
      <c r="B28" s="14" t="s">
        <v>76</v>
      </c>
      <c r="C28" s="14">
        <v>2</v>
      </c>
      <c r="D28" s="14" t="s">
        <v>77</v>
      </c>
      <c r="E28" s="10"/>
      <c r="F28" s="10"/>
      <c r="G28" s="14"/>
      <c r="H28" s="10"/>
      <c r="I28" s="10"/>
      <c r="J28" s="10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2:43" ht="13.2" thickBot="1" x14ac:dyDescent="0.25">
      <c r="B29" s="81"/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</row>
    <row r="30" spans="2:43" ht="13.2" thickTop="1" x14ac:dyDescent="0.2">
      <c r="B30" s="27"/>
      <c r="C30" s="27"/>
    </row>
    <row r="31" spans="2:43" x14ac:dyDescent="0.2">
      <c r="B31" s="27"/>
      <c r="C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2:43" x14ac:dyDescent="0.2">
      <c r="B32" s="13"/>
      <c r="C32" s="13"/>
      <c r="D32" s="11"/>
      <c r="E32" s="11"/>
      <c r="F32" s="13" t="str">
        <f>K6</f>
        <v>Saf_0.0</v>
      </c>
      <c r="G32" s="13" t="str">
        <f>L6</f>
        <v>Saf_0.5</v>
      </c>
      <c r="H32" s="13" t="str">
        <f>M6</f>
        <v>Saf_1.0</v>
      </c>
      <c r="I32" s="13" t="str">
        <f>N6</f>
        <v>Saf_1.5</v>
      </c>
      <c r="J32" s="13" t="str">
        <f>O6</f>
        <v>Saf_2.0</v>
      </c>
      <c r="K32" s="84" t="str">
        <f t="shared" ref="K32:T32" si="0">K19</f>
        <v>Pre1P</v>
      </c>
      <c r="L32" s="84" t="str">
        <f t="shared" si="0"/>
        <v>1PM</v>
      </c>
      <c r="M32" s="85" t="str">
        <f t="shared" si="0"/>
        <v>Pre2D</v>
      </c>
      <c r="N32" s="85" t="str">
        <f t="shared" si="0"/>
        <v>2D</v>
      </c>
      <c r="O32" s="84" t="str">
        <f t="shared" si="0"/>
        <v>Pre3Omy</v>
      </c>
      <c r="P32" s="84" t="str">
        <f t="shared" si="0"/>
        <v>3Omy</v>
      </c>
      <c r="Q32" s="86" t="str">
        <f t="shared" si="0"/>
        <v>Pre4U</v>
      </c>
      <c r="R32" s="86" t="str">
        <f t="shared" si="0"/>
        <v>4U</v>
      </c>
      <c r="S32" s="87" t="str">
        <f t="shared" si="0"/>
        <v>Pre5Ama</v>
      </c>
      <c r="T32" s="87" t="str">
        <f t="shared" si="0"/>
        <v>5Ama</v>
      </c>
    </row>
    <row r="33" spans="2:43" x14ac:dyDescent="0.2">
      <c r="B33" s="13" t="s">
        <v>102</v>
      </c>
      <c r="C33" s="13" t="s">
        <v>48</v>
      </c>
      <c r="D33" s="11"/>
      <c r="E33" s="11"/>
      <c r="F33" s="11">
        <f>K13</f>
        <v>1.11E-2</v>
      </c>
      <c r="G33" s="11">
        <f>L13</f>
        <v>0.50139999999999996</v>
      </c>
      <c r="H33" s="11">
        <f>M13</f>
        <v>1.002</v>
      </c>
      <c r="I33" s="11">
        <f>N13</f>
        <v>1.5357000000000001</v>
      </c>
      <c r="J33" s="11">
        <f>O13</f>
        <v>2.0356999999999998</v>
      </c>
      <c r="K33" s="11">
        <f t="shared" ref="K33:T33" si="1">K26</f>
        <v>1.9865999999999999</v>
      </c>
      <c r="L33" s="11">
        <f t="shared" si="1"/>
        <v>1.9706999999999999</v>
      </c>
      <c r="M33" s="11">
        <f t="shared" si="1"/>
        <v>1.9615</v>
      </c>
      <c r="N33" s="11">
        <f t="shared" si="1"/>
        <v>1.9198</v>
      </c>
      <c r="O33" s="11">
        <f t="shared" si="1"/>
        <v>1.9178999999999999</v>
      </c>
      <c r="P33" s="11">
        <f t="shared" si="1"/>
        <v>1.9157</v>
      </c>
      <c r="Q33" s="11">
        <f t="shared" si="1"/>
        <v>1.9115</v>
      </c>
      <c r="R33" s="11">
        <f t="shared" si="1"/>
        <v>1.8866000000000001</v>
      </c>
      <c r="S33" s="11">
        <f t="shared" si="1"/>
        <v>1.8824000000000001</v>
      </c>
      <c r="T33" s="11">
        <f t="shared" si="1"/>
        <v>1.8746</v>
      </c>
    </row>
    <row r="34" spans="2:43" s="90" customFormat="1" ht="15" x14ac:dyDescent="0.3">
      <c r="B34" s="13" t="s">
        <v>103</v>
      </c>
      <c r="C34" s="13" t="s">
        <v>104</v>
      </c>
      <c r="D34" s="11"/>
      <c r="E34" s="11"/>
      <c r="F34" s="11">
        <f>K9</f>
        <v>0</v>
      </c>
      <c r="G34" s="11">
        <f>L9</f>
        <v>1</v>
      </c>
      <c r="H34" s="11">
        <f>M9</f>
        <v>1</v>
      </c>
      <c r="I34" s="11">
        <f>N9</f>
        <v>1</v>
      </c>
      <c r="J34" s="11">
        <f>O9</f>
        <v>1</v>
      </c>
      <c r="K34" s="18">
        <f t="shared" ref="K34:T34" si="2">K22</f>
        <v>0</v>
      </c>
      <c r="L34" s="18">
        <f t="shared" si="2"/>
        <v>15</v>
      </c>
      <c r="M34" s="18">
        <f t="shared" si="2"/>
        <v>0</v>
      </c>
      <c r="N34" s="18">
        <f t="shared" si="2"/>
        <v>10</v>
      </c>
      <c r="O34" s="18">
        <f t="shared" si="2"/>
        <v>0</v>
      </c>
      <c r="P34" s="18">
        <f t="shared" si="2"/>
        <v>1</v>
      </c>
      <c r="Q34" s="18">
        <f t="shared" si="2"/>
        <v>0</v>
      </c>
      <c r="R34" s="18">
        <f t="shared" si="2"/>
        <v>1</v>
      </c>
      <c r="S34" s="18">
        <f t="shared" si="2"/>
        <v>0</v>
      </c>
      <c r="T34" s="18">
        <f t="shared" si="2"/>
        <v>1</v>
      </c>
    </row>
    <row r="35" spans="2:43" ht="15" x14ac:dyDescent="0.3">
      <c r="B35" s="91" t="s">
        <v>105</v>
      </c>
      <c r="C35" s="91" t="s">
        <v>48</v>
      </c>
      <c r="D35" s="92"/>
      <c r="E35" s="92"/>
      <c r="F35" s="18">
        <f>K8</f>
        <v>0</v>
      </c>
      <c r="G35" s="18">
        <f>L8</f>
        <v>0.5</v>
      </c>
      <c r="H35" s="18">
        <f>M8</f>
        <v>1</v>
      </c>
      <c r="I35" s="18">
        <f>N8</f>
        <v>1.5</v>
      </c>
      <c r="J35" s="18">
        <f>O8</f>
        <v>2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</row>
    <row r="36" spans="2:43" s="93" customFormat="1" ht="15" x14ac:dyDescent="0.3">
      <c r="B36" s="13" t="s">
        <v>106</v>
      </c>
      <c r="C36" s="13" t="s">
        <v>104</v>
      </c>
      <c r="D36" s="11"/>
      <c r="E36" s="11">
        <f t="shared" ref="E36:J36" si="3">$C$15*1000</f>
        <v>2000</v>
      </c>
      <c r="F36" s="11">
        <f t="shared" si="3"/>
        <v>2000</v>
      </c>
      <c r="G36" s="11">
        <f t="shared" si="3"/>
        <v>2000</v>
      </c>
      <c r="H36" s="11">
        <f t="shared" si="3"/>
        <v>2000</v>
      </c>
      <c r="I36" s="11">
        <f t="shared" si="3"/>
        <v>2000</v>
      </c>
      <c r="J36" s="11">
        <f t="shared" si="3"/>
        <v>2000</v>
      </c>
      <c r="K36" s="11">
        <f t="shared" ref="K36:T36" si="4">J36</f>
        <v>2000</v>
      </c>
      <c r="L36" s="11">
        <f t="shared" si="4"/>
        <v>2000</v>
      </c>
      <c r="M36" s="11">
        <f t="shared" si="4"/>
        <v>2000</v>
      </c>
      <c r="N36" s="11">
        <f t="shared" si="4"/>
        <v>2000</v>
      </c>
      <c r="O36" s="11">
        <f t="shared" si="4"/>
        <v>2000</v>
      </c>
      <c r="P36" s="11">
        <f t="shared" si="4"/>
        <v>2000</v>
      </c>
      <c r="Q36" s="11">
        <f t="shared" si="4"/>
        <v>2000</v>
      </c>
      <c r="R36" s="11">
        <f t="shared" si="4"/>
        <v>2000</v>
      </c>
      <c r="S36" s="11">
        <f t="shared" si="4"/>
        <v>2000</v>
      </c>
      <c r="T36" s="11">
        <f t="shared" si="4"/>
        <v>2000</v>
      </c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</row>
    <row r="37" spans="2:43" x14ac:dyDescent="0.2">
      <c r="B37" s="95" t="s">
        <v>107</v>
      </c>
      <c r="C37" s="95" t="s">
        <v>48</v>
      </c>
      <c r="D37" s="96"/>
      <c r="E37" s="97">
        <v>0</v>
      </c>
      <c r="F37" s="98">
        <f t="shared" ref="F37:T37" si="5">(E37*(E36-F34)+F35*F34)/(F36)</f>
        <v>0</v>
      </c>
      <c r="G37" s="98">
        <f t="shared" si="5"/>
        <v>2.5000000000000001E-4</v>
      </c>
      <c r="H37" s="98">
        <f t="shared" si="5"/>
        <v>7.4987500000000011E-4</v>
      </c>
      <c r="I37" s="98">
        <f t="shared" si="5"/>
        <v>1.4995000625000001E-3</v>
      </c>
      <c r="J37" s="98">
        <f t="shared" si="5"/>
        <v>2.4987503124687502E-3</v>
      </c>
      <c r="K37" s="99">
        <f t="shared" si="5"/>
        <v>2.4987503124687502E-3</v>
      </c>
      <c r="L37" s="99">
        <f t="shared" si="5"/>
        <v>2.4800096851252348E-3</v>
      </c>
      <c r="M37" s="99">
        <f t="shared" si="5"/>
        <v>2.4800096851252348E-3</v>
      </c>
      <c r="N37" s="99">
        <f t="shared" si="5"/>
        <v>2.4676096366996083E-3</v>
      </c>
      <c r="O37" s="99">
        <f t="shared" si="5"/>
        <v>2.4676096366996083E-3</v>
      </c>
      <c r="P37" s="99">
        <f t="shared" si="5"/>
        <v>2.4663758318812586E-3</v>
      </c>
      <c r="Q37" s="99">
        <f t="shared" si="5"/>
        <v>2.4663758318812586E-3</v>
      </c>
      <c r="R37" s="99">
        <f t="shared" si="5"/>
        <v>2.4651426439653182E-3</v>
      </c>
      <c r="S37" s="99">
        <f t="shared" si="5"/>
        <v>2.4651426439653182E-3</v>
      </c>
      <c r="T37" s="99">
        <f t="shared" si="5"/>
        <v>2.4639100726433355E-3</v>
      </c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</row>
    <row r="38" spans="2:43" x14ac:dyDescent="0.2">
      <c r="B38" s="13" t="s">
        <v>108</v>
      </c>
      <c r="C38" s="13" t="s">
        <v>48</v>
      </c>
      <c r="D38" s="11"/>
      <c r="E38" s="11"/>
      <c r="F38" s="100"/>
      <c r="G38" s="100"/>
      <c r="H38" s="100"/>
      <c r="I38" s="100"/>
      <c r="J38" s="100"/>
      <c r="K38" s="101">
        <f>K37-J37</f>
        <v>0</v>
      </c>
      <c r="L38" s="101">
        <f t="shared" ref="L38:T38" si="6">L37-K37</f>
        <v>-1.8740627343515406E-5</v>
      </c>
      <c r="M38" s="101">
        <f t="shared" si="6"/>
        <v>0</v>
      </c>
      <c r="N38" s="101">
        <f t="shared" si="6"/>
        <v>-1.2400048425626441E-5</v>
      </c>
      <c r="O38" s="101">
        <f t="shared" si="6"/>
        <v>0</v>
      </c>
      <c r="P38" s="101">
        <f t="shared" si="6"/>
        <v>-1.2338048183497749E-6</v>
      </c>
      <c r="Q38" s="101">
        <f t="shared" si="6"/>
        <v>0</v>
      </c>
      <c r="R38" s="101">
        <f t="shared" si="6"/>
        <v>-1.2331879159404105E-6</v>
      </c>
      <c r="S38" s="101">
        <f t="shared" si="6"/>
        <v>0</v>
      </c>
      <c r="T38" s="101">
        <f t="shared" si="6"/>
        <v>-1.232571321982661E-6</v>
      </c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</row>
    <row r="39" spans="2:43" x14ac:dyDescent="0.2">
      <c r="B39" s="13" t="s">
        <v>109</v>
      </c>
      <c r="C39" s="13" t="s">
        <v>48</v>
      </c>
      <c r="D39" s="11"/>
      <c r="E39" s="11"/>
      <c r="F39" s="100"/>
      <c r="G39" s="100"/>
      <c r="H39" s="100"/>
      <c r="I39" s="100"/>
      <c r="J39" s="100"/>
      <c r="K39" s="100">
        <f t="shared" ref="K39:T39" si="7">K33-J33</f>
        <v>-4.9099999999999921E-2</v>
      </c>
      <c r="L39" s="100">
        <f t="shared" si="7"/>
        <v>-1.5900000000000025E-2</v>
      </c>
      <c r="M39" s="100">
        <f t="shared" si="7"/>
        <v>-9.1999999999998749E-3</v>
      </c>
      <c r="N39" s="100">
        <f t="shared" si="7"/>
        <v>-4.170000000000007E-2</v>
      </c>
      <c r="O39" s="100">
        <f t="shared" si="7"/>
        <v>-1.9000000000000128E-3</v>
      </c>
      <c r="P39" s="100">
        <f t="shared" si="7"/>
        <v>-2.1999999999999797E-3</v>
      </c>
      <c r="Q39" s="100">
        <f t="shared" si="7"/>
        <v>-4.1999999999999815E-3</v>
      </c>
      <c r="R39" s="100">
        <f t="shared" si="7"/>
        <v>-2.4899999999999922E-2</v>
      </c>
      <c r="S39" s="100">
        <f t="shared" si="7"/>
        <v>-4.1999999999999815E-3</v>
      </c>
      <c r="T39" s="100">
        <f t="shared" si="7"/>
        <v>-7.8000000000000291E-3</v>
      </c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</row>
    <row r="40" spans="2:43" ht="13.2" thickBot="1" x14ac:dyDescent="0.25">
      <c r="B40" s="102" t="s">
        <v>110</v>
      </c>
      <c r="C40" s="102" t="s">
        <v>48</v>
      </c>
      <c r="D40" s="103"/>
      <c r="E40" s="103"/>
      <c r="F40" s="104"/>
      <c r="G40" s="104"/>
      <c r="H40" s="104"/>
      <c r="I40" s="104"/>
      <c r="J40" s="104"/>
      <c r="K40" s="104">
        <f t="shared" ref="K40:T40" si="8">K39-K38</f>
        <v>-4.9099999999999921E-2</v>
      </c>
      <c r="L40" s="105">
        <f t="shared" si="8"/>
        <v>-1.5881259372656512E-2</v>
      </c>
      <c r="M40" s="104">
        <f t="shared" si="8"/>
        <v>-9.1999999999998749E-3</v>
      </c>
      <c r="N40" s="105">
        <f t="shared" si="8"/>
        <v>-4.1687599951574443E-2</v>
      </c>
      <c r="O40" s="104">
        <f t="shared" si="8"/>
        <v>-1.9000000000000128E-3</v>
      </c>
      <c r="P40" s="105">
        <f t="shared" si="8"/>
        <v>-2.19876619518163E-3</v>
      </c>
      <c r="Q40" s="104">
        <f t="shared" si="8"/>
        <v>-4.1999999999999815E-3</v>
      </c>
      <c r="R40" s="105">
        <f t="shared" si="8"/>
        <v>-2.4898766812083983E-2</v>
      </c>
      <c r="S40" s="104">
        <f t="shared" si="8"/>
        <v>-4.1999999999999815E-3</v>
      </c>
      <c r="T40" s="105">
        <f t="shared" si="8"/>
        <v>-7.798767428678046E-3</v>
      </c>
    </row>
    <row r="41" spans="2:43" ht="13.2" thickTop="1" x14ac:dyDescent="0.2"/>
    <row r="42" spans="2:43" x14ac:dyDescent="0.2">
      <c r="B42" s="35"/>
      <c r="D42" s="35"/>
      <c r="E42" s="35"/>
      <c r="F42" s="35"/>
      <c r="G42" s="35"/>
      <c r="H42" s="35"/>
    </row>
    <row r="43" spans="2:43" x14ac:dyDescent="0.2">
      <c r="P43" s="106"/>
      <c r="Q43" s="35"/>
      <c r="R43" s="31"/>
      <c r="S43" s="5"/>
    </row>
    <row r="44" spans="2:43" x14ac:dyDescent="0.2">
      <c r="P44" s="106"/>
      <c r="R44" s="31"/>
      <c r="S44" s="5"/>
    </row>
    <row r="45" spans="2:43" x14ac:dyDescent="0.2">
      <c r="P45" s="106"/>
      <c r="R45" s="31"/>
      <c r="S45" s="5"/>
    </row>
    <row r="49" spans="16:19" x14ac:dyDescent="0.2">
      <c r="Q49" s="27"/>
    </row>
    <row r="50" spans="16:19" x14ac:dyDescent="0.2">
      <c r="P50" s="106"/>
      <c r="Q50" s="35"/>
      <c r="R50" s="35"/>
      <c r="S50" s="5"/>
    </row>
    <row r="51" spans="16:19" x14ac:dyDescent="0.2">
      <c r="P51" s="106"/>
      <c r="R51" s="31"/>
      <c r="S51" s="5"/>
    </row>
    <row r="52" spans="16:19" x14ac:dyDescent="0.2">
      <c r="P52" s="106"/>
      <c r="Q52" s="35"/>
      <c r="R52" s="31"/>
      <c r="S52" s="5"/>
    </row>
    <row r="53" spans="16:19" x14ac:dyDescent="0.2">
      <c r="P53" s="106"/>
      <c r="R53" s="31"/>
      <c r="S53" s="5"/>
    </row>
    <row r="54" spans="16:19" x14ac:dyDescent="0.2">
      <c r="P54" s="106"/>
      <c r="R54" s="31"/>
      <c r="S54" s="5"/>
    </row>
  </sheetData>
  <mergeCells count="1">
    <mergeCell ref="A3:C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BAB77-D468-4992-9E9B-887B0D5C9520}">
  <dimension ref="A1:BA63"/>
  <sheetViews>
    <sheetView zoomScale="69" zoomScaleNormal="69" workbookViewId="0">
      <selection activeCell="D4" sqref="D4"/>
    </sheetView>
  </sheetViews>
  <sheetFormatPr defaultColWidth="9.109375" defaultRowHeight="12.6" x14ac:dyDescent="0.2"/>
  <cols>
    <col min="1" max="1" width="25.5546875" style="2" customWidth="1"/>
    <col min="2" max="2" width="19.6640625" style="2" customWidth="1"/>
    <col min="3" max="3" width="28" style="2" customWidth="1"/>
    <col min="4" max="4" width="21.109375" style="2" customWidth="1"/>
    <col min="5" max="5" width="16.33203125" style="2" customWidth="1"/>
    <col min="6" max="6" width="11.6640625" style="2" bestFit="1" customWidth="1"/>
    <col min="7" max="7" width="18.6640625" style="2" customWidth="1"/>
    <col min="8" max="8" width="29.33203125" style="2" customWidth="1"/>
    <col min="9" max="9" width="23.33203125" style="2" customWidth="1"/>
    <col min="10" max="35" width="15.6640625" style="2" customWidth="1"/>
    <col min="36" max="256" width="9.109375" style="2"/>
    <col min="257" max="257" width="25.5546875" style="2" customWidth="1"/>
    <col min="258" max="258" width="12.6640625" style="2" customWidth="1"/>
    <col min="259" max="259" width="28" style="2" customWidth="1"/>
    <col min="260" max="260" width="21.109375" style="2" customWidth="1"/>
    <col min="261" max="261" width="16.33203125" style="2" customWidth="1"/>
    <col min="262" max="262" width="11.6640625" style="2" bestFit="1" customWidth="1"/>
    <col min="263" max="263" width="18.6640625" style="2" customWidth="1"/>
    <col min="264" max="264" width="23.6640625" style="2" bestFit="1" customWidth="1"/>
    <col min="265" max="265" width="11.6640625" style="2" bestFit="1" customWidth="1"/>
    <col min="266" max="291" width="15.6640625" style="2" customWidth="1"/>
    <col min="292" max="512" width="9.109375" style="2"/>
    <col min="513" max="513" width="25.5546875" style="2" customWidth="1"/>
    <col min="514" max="514" width="12.6640625" style="2" customWidth="1"/>
    <col min="515" max="515" width="28" style="2" customWidth="1"/>
    <col min="516" max="516" width="21.109375" style="2" customWidth="1"/>
    <col min="517" max="517" width="16.33203125" style="2" customWidth="1"/>
    <col min="518" max="518" width="11.6640625" style="2" bestFit="1" customWidth="1"/>
    <col min="519" max="519" width="18.6640625" style="2" customWidth="1"/>
    <col min="520" max="520" width="23.6640625" style="2" bestFit="1" customWidth="1"/>
    <col min="521" max="521" width="11.6640625" style="2" bestFit="1" customWidth="1"/>
    <col min="522" max="547" width="15.6640625" style="2" customWidth="1"/>
    <col min="548" max="768" width="9.109375" style="2"/>
    <col min="769" max="769" width="25.5546875" style="2" customWidth="1"/>
    <col min="770" max="770" width="12.6640625" style="2" customWidth="1"/>
    <col min="771" max="771" width="28" style="2" customWidth="1"/>
    <col min="772" max="772" width="21.109375" style="2" customWidth="1"/>
    <col min="773" max="773" width="16.33203125" style="2" customWidth="1"/>
    <col min="774" max="774" width="11.6640625" style="2" bestFit="1" customWidth="1"/>
    <col min="775" max="775" width="18.6640625" style="2" customWidth="1"/>
    <col min="776" max="776" width="23.6640625" style="2" bestFit="1" customWidth="1"/>
    <col min="777" max="777" width="11.6640625" style="2" bestFit="1" customWidth="1"/>
    <col min="778" max="803" width="15.6640625" style="2" customWidth="1"/>
    <col min="804" max="1024" width="9.109375" style="2"/>
    <col min="1025" max="1025" width="25.5546875" style="2" customWidth="1"/>
    <col min="1026" max="1026" width="12.6640625" style="2" customWidth="1"/>
    <col min="1027" max="1027" width="28" style="2" customWidth="1"/>
    <col min="1028" max="1028" width="21.109375" style="2" customWidth="1"/>
    <col min="1029" max="1029" width="16.33203125" style="2" customWidth="1"/>
    <col min="1030" max="1030" width="11.6640625" style="2" bestFit="1" customWidth="1"/>
    <col min="1031" max="1031" width="18.6640625" style="2" customWidth="1"/>
    <col min="1032" max="1032" width="23.6640625" style="2" bestFit="1" customWidth="1"/>
    <col min="1033" max="1033" width="11.6640625" style="2" bestFit="1" customWidth="1"/>
    <col min="1034" max="1059" width="15.6640625" style="2" customWidth="1"/>
    <col min="1060" max="1280" width="9.109375" style="2"/>
    <col min="1281" max="1281" width="25.5546875" style="2" customWidth="1"/>
    <col min="1282" max="1282" width="12.6640625" style="2" customWidth="1"/>
    <col min="1283" max="1283" width="28" style="2" customWidth="1"/>
    <col min="1284" max="1284" width="21.109375" style="2" customWidth="1"/>
    <col min="1285" max="1285" width="16.33203125" style="2" customWidth="1"/>
    <col min="1286" max="1286" width="11.6640625" style="2" bestFit="1" customWidth="1"/>
    <col min="1287" max="1287" width="18.6640625" style="2" customWidth="1"/>
    <col min="1288" max="1288" width="23.6640625" style="2" bestFit="1" customWidth="1"/>
    <col min="1289" max="1289" width="11.6640625" style="2" bestFit="1" customWidth="1"/>
    <col min="1290" max="1315" width="15.6640625" style="2" customWidth="1"/>
    <col min="1316" max="1536" width="9.109375" style="2"/>
    <col min="1537" max="1537" width="25.5546875" style="2" customWidth="1"/>
    <col min="1538" max="1538" width="12.6640625" style="2" customWidth="1"/>
    <col min="1539" max="1539" width="28" style="2" customWidth="1"/>
    <col min="1540" max="1540" width="21.109375" style="2" customWidth="1"/>
    <col min="1541" max="1541" width="16.33203125" style="2" customWidth="1"/>
    <col min="1542" max="1542" width="11.6640625" style="2" bestFit="1" customWidth="1"/>
    <col min="1543" max="1543" width="18.6640625" style="2" customWidth="1"/>
    <col min="1544" max="1544" width="23.6640625" style="2" bestFit="1" customWidth="1"/>
    <col min="1545" max="1545" width="11.6640625" style="2" bestFit="1" customWidth="1"/>
    <col min="1546" max="1571" width="15.6640625" style="2" customWidth="1"/>
    <col min="1572" max="1792" width="9.109375" style="2"/>
    <col min="1793" max="1793" width="25.5546875" style="2" customWidth="1"/>
    <col min="1794" max="1794" width="12.6640625" style="2" customWidth="1"/>
    <col min="1795" max="1795" width="28" style="2" customWidth="1"/>
    <col min="1796" max="1796" width="21.109375" style="2" customWidth="1"/>
    <col min="1797" max="1797" width="16.33203125" style="2" customWidth="1"/>
    <col min="1798" max="1798" width="11.6640625" style="2" bestFit="1" customWidth="1"/>
    <col min="1799" max="1799" width="18.6640625" style="2" customWidth="1"/>
    <col min="1800" max="1800" width="23.6640625" style="2" bestFit="1" customWidth="1"/>
    <col min="1801" max="1801" width="11.6640625" style="2" bestFit="1" customWidth="1"/>
    <col min="1802" max="1827" width="15.6640625" style="2" customWidth="1"/>
    <col min="1828" max="2048" width="9.109375" style="2"/>
    <col min="2049" max="2049" width="25.5546875" style="2" customWidth="1"/>
    <col min="2050" max="2050" width="12.6640625" style="2" customWidth="1"/>
    <col min="2051" max="2051" width="28" style="2" customWidth="1"/>
    <col min="2052" max="2052" width="21.109375" style="2" customWidth="1"/>
    <col min="2053" max="2053" width="16.33203125" style="2" customWidth="1"/>
    <col min="2054" max="2054" width="11.6640625" style="2" bestFit="1" customWidth="1"/>
    <col min="2055" max="2055" width="18.6640625" style="2" customWidth="1"/>
    <col min="2056" max="2056" width="23.6640625" style="2" bestFit="1" customWidth="1"/>
    <col min="2057" max="2057" width="11.6640625" style="2" bestFit="1" customWidth="1"/>
    <col min="2058" max="2083" width="15.6640625" style="2" customWidth="1"/>
    <col min="2084" max="2304" width="9.109375" style="2"/>
    <col min="2305" max="2305" width="25.5546875" style="2" customWidth="1"/>
    <col min="2306" max="2306" width="12.6640625" style="2" customWidth="1"/>
    <col min="2307" max="2307" width="28" style="2" customWidth="1"/>
    <col min="2308" max="2308" width="21.109375" style="2" customWidth="1"/>
    <col min="2309" max="2309" width="16.33203125" style="2" customWidth="1"/>
    <col min="2310" max="2310" width="11.6640625" style="2" bestFit="1" customWidth="1"/>
    <col min="2311" max="2311" width="18.6640625" style="2" customWidth="1"/>
    <col min="2312" max="2312" width="23.6640625" style="2" bestFit="1" customWidth="1"/>
    <col min="2313" max="2313" width="11.6640625" style="2" bestFit="1" customWidth="1"/>
    <col min="2314" max="2339" width="15.6640625" style="2" customWidth="1"/>
    <col min="2340" max="2560" width="9.109375" style="2"/>
    <col min="2561" max="2561" width="25.5546875" style="2" customWidth="1"/>
    <col min="2562" max="2562" width="12.6640625" style="2" customWidth="1"/>
    <col min="2563" max="2563" width="28" style="2" customWidth="1"/>
    <col min="2564" max="2564" width="21.109375" style="2" customWidth="1"/>
    <col min="2565" max="2565" width="16.33203125" style="2" customWidth="1"/>
    <col min="2566" max="2566" width="11.6640625" style="2" bestFit="1" customWidth="1"/>
    <col min="2567" max="2567" width="18.6640625" style="2" customWidth="1"/>
    <col min="2568" max="2568" width="23.6640625" style="2" bestFit="1" customWidth="1"/>
    <col min="2569" max="2569" width="11.6640625" style="2" bestFit="1" customWidth="1"/>
    <col min="2570" max="2595" width="15.6640625" style="2" customWidth="1"/>
    <col min="2596" max="2816" width="9.109375" style="2"/>
    <col min="2817" max="2817" width="25.5546875" style="2" customWidth="1"/>
    <col min="2818" max="2818" width="12.6640625" style="2" customWidth="1"/>
    <col min="2819" max="2819" width="28" style="2" customWidth="1"/>
    <col min="2820" max="2820" width="21.109375" style="2" customWidth="1"/>
    <col min="2821" max="2821" width="16.33203125" style="2" customWidth="1"/>
    <col min="2822" max="2822" width="11.6640625" style="2" bestFit="1" customWidth="1"/>
    <col min="2823" max="2823" width="18.6640625" style="2" customWidth="1"/>
    <col min="2824" max="2824" width="23.6640625" style="2" bestFit="1" customWidth="1"/>
    <col min="2825" max="2825" width="11.6640625" style="2" bestFit="1" customWidth="1"/>
    <col min="2826" max="2851" width="15.6640625" style="2" customWidth="1"/>
    <col min="2852" max="3072" width="9.109375" style="2"/>
    <col min="3073" max="3073" width="25.5546875" style="2" customWidth="1"/>
    <col min="3074" max="3074" width="12.6640625" style="2" customWidth="1"/>
    <col min="3075" max="3075" width="28" style="2" customWidth="1"/>
    <col min="3076" max="3076" width="21.109375" style="2" customWidth="1"/>
    <col min="3077" max="3077" width="16.33203125" style="2" customWidth="1"/>
    <col min="3078" max="3078" width="11.6640625" style="2" bestFit="1" customWidth="1"/>
    <col min="3079" max="3079" width="18.6640625" style="2" customWidth="1"/>
    <col min="3080" max="3080" width="23.6640625" style="2" bestFit="1" customWidth="1"/>
    <col min="3081" max="3081" width="11.6640625" style="2" bestFit="1" customWidth="1"/>
    <col min="3082" max="3107" width="15.6640625" style="2" customWidth="1"/>
    <col min="3108" max="3328" width="9.109375" style="2"/>
    <col min="3329" max="3329" width="25.5546875" style="2" customWidth="1"/>
    <col min="3330" max="3330" width="12.6640625" style="2" customWidth="1"/>
    <col min="3331" max="3331" width="28" style="2" customWidth="1"/>
    <col min="3332" max="3332" width="21.109375" style="2" customWidth="1"/>
    <col min="3333" max="3333" width="16.33203125" style="2" customWidth="1"/>
    <col min="3334" max="3334" width="11.6640625" style="2" bestFit="1" customWidth="1"/>
    <col min="3335" max="3335" width="18.6640625" style="2" customWidth="1"/>
    <col min="3336" max="3336" width="23.6640625" style="2" bestFit="1" customWidth="1"/>
    <col min="3337" max="3337" width="11.6640625" style="2" bestFit="1" customWidth="1"/>
    <col min="3338" max="3363" width="15.6640625" style="2" customWidth="1"/>
    <col min="3364" max="3584" width="9.109375" style="2"/>
    <col min="3585" max="3585" width="25.5546875" style="2" customWidth="1"/>
    <col min="3586" max="3586" width="12.6640625" style="2" customWidth="1"/>
    <col min="3587" max="3587" width="28" style="2" customWidth="1"/>
    <col min="3588" max="3588" width="21.109375" style="2" customWidth="1"/>
    <col min="3589" max="3589" width="16.33203125" style="2" customWidth="1"/>
    <col min="3590" max="3590" width="11.6640625" style="2" bestFit="1" customWidth="1"/>
    <col min="3591" max="3591" width="18.6640625" style="2" customWidth="1"/>
    <col min="3592" max="3592" width="23.6640625" style="2" bestFit="1" customWidth="1"/>
    <col min="3593" max="3593" width="11.6640625" style="2" bestFit="1" customWidth="1"/>
    <col min="3594" max="3619" width="15.6640625" style="2" customWidth="1"/>
    <col min="3620" max="3840" width="9.109375" style="2"/>
    <col min="3841" max="3841" width="25.5546875" style="2" customWidth="1"/>
    <col min="3842" max="3842" width="12.6640625" style="2" customWidth="1"/>
    <col min="3843" max="3843" width="28" style="2" customWidth="1"/>
    <col min="3844" max="3844" width="21.109375" style="2" customWidth="1"/>
    <col min="3845" max="3845" width="16.33203125" style="2" customWidth="1"/>
    <col min="3846" max="3846" width="11.6640625" style="2" bestFit="1" customWidth="1"/>
    <col min="3847" max="3847" width="18.6640625" style="2" customWidth="1"/>
    <col min="3848" max="3848" width="23.6640625" style="2" bestFit="1" customWidth="1"/>
    <col min="3849" max="3849" width="11.6640625" style="2" bestFit="1" customWidth="1"/>
    <col min="3850" max="3875" width="15.6640625" style="2" customWidth="1"/>
    <col min="3876" max="4096" width="9.109375" style="2"/>
    <col min="4097" max="4097" width="25.5546875" style="2" customWidth="1"/>
    <col min="4098" max="4098" width="12.6640625" style="2" customWidth="1"/>
    <col min="4099" max="4099" width="28" style="2" customWidth="1"/>
    <col min="4100" max="4100" width="21.109375" style="2" customWidth="1"/>
    <col min="4101" max="4101" width="16.33203125" style="2" customWidth="1"/>
    <col min="4102" max="4102" width="11.6640625" style="2" bestFit="1" customWidth="1"/>
    <col min="4103" max="4103" width="18.6640625" style="2" customWidth="1"/>
    <col min="4104" max="4104" width="23.6640625" style="2" bestFit="1" customWidth="1"/>
    <col min="4105" max="4105" width="11.6640625" style="2" bestFit="1" customWidth="1"/>
    <col min="4106" max="4131" width="15.6640625" style="2" customWidth="1"/>
    <col min="4132" max="4352" width="9.109375" style="2"/>
    <col min="4353" max="4353" width="25.5546875" style="2" customWidth="1"/>
    <col min="4354" max="4354" width="12.6640625" style="2" customWidth="1"/>
    <col min="4355" max="4355" width="28" style="2" customWidth="1"/>
    <col min="4356" max="4356" width="21.109375" style="2" customWidth="1"/>
    <col min="4357" max="4357" width="16.33203125" style="2" customWidth="1"/>
    <col min="4358" max="4358" width="11.6640625" style="2" bestFit="1" customWidth="1"/>
    <col min="4359" max="4359" width="18.6640625" style="2" customWidth="1"/>
    <col min="4360" max="4360" width="23.6640625" style="2" bestFit="1" customWidth="1"/>
    <col min="4361" max="4361" width="11.6640625" style="2" bestFit="1" customWidth="1"/>
    <col min="4362" max="4387" width="15.6640625" style="2" customWidth="1"/>
    <col min="4388" max="4608" width="9.109375" style="2"/>
    <col min="4609" max="4609" width="25.5546875" style="2" customWidth="1"/>
    <col min="4610" max="4610" width="12.6640625" style="2" customWidth="1"/>
    <col min="4611" max="4611" width="28" style="2" customWidth="1"/>
    <col min="4612" max="4612" width="21.109375" style="2" customWidth="1"/>
    <col min="4613" max="4613" width="16.33203125" style="2" customWidth="1"/>
    <col min="4614" max="4614" width="11.6640625" style="2" bestFit="1" customWidth="1"/>
    <col min="4615" max="4615" width="18.6640625" style="2" customWidth="1"/>
    <col min="4616" max="4616" width="23.6640625" style="2" bestFit="1" customWidth="1"/>
    <col min="4617" max="4617" width="11.6640625" style="2" bestFit="1" customWidth="1"/>
    <col min="4618" max="4643" width="15.6640625" style="2" customWidth="1"/>
    <col min="4644" max="4864" width="9.109375" style="2"/>
    <col min="4865" max="4865" width="25.5546875" style="2" customWidth="1"/>
    <col min="4866" max="4866" width="12.6640625" style="2" customWidth="1"/>
    <col min="4867" max="4867" width="28" style="2" customWidth="1"/>
    <col min="4868" max="4868" width="21.109375" style="2" customWidth="1"/>
    <col min="4869" max="4869" width="16.33203125" style="2" customWidth="1"/>
    <col min="4870" max="4870" width="11.6640625" style="2" bestFit="1" customWidth="1"/>
    <col min="4871" max="4871" width="18.6640625" style="2" customWidth="1"/>
    <col min="4872" max="4872" width="23.6640625" style="2" bestFit="1" customWidth="1"/>
    <col min="4873" max="4873" width="11.6640625" style="2" bestFit="1" customWidth="1"/>
    <col min="4874" max="4899" width="15.6640625" style="2" customWidth="1"/>
    <col min="4900" max="5120" width="9.109375" style="2"/>
    <col min="5121" max="5121" width="25.5546875" style="2" customWidth="1"/>
    <col min="5122" max="5122" width="12.6640625" style="2" customWidth="1"/>
    <col min="5123" max="5123" width="28" style="2" customWidth="1"/>
    <col min="5124" max="5124" width="21.109375" style="2" customWidth="1"/>
    <col min="5125" max="5125" width="16.33203125" style="2" customWidth="1"/>
    <col min="5126" max="5126" width="11.6640625" style="2" bestFit="1" customWidth="1"/>
    <col min="5127" max="5127" width="18.6640625" style="2" customWidth="1"/>
    <col min="5128" max="5128" width="23.6640625" style="2" bestFit="1" customWidth="1"/>
    <col min="5129" max="5129" width="11.6640625" style="2" bestFit="1" customWidth="1"/>
    <col min="5130" max="5155" width="15.6640625" style="2" customWidth="1"/>
    <col min="5156" max="5376" width="9.109375" style="2"/>
    <col min="5377" max="5377" width="25.5546875" style="2" customWidth="1"/>
    <col min="5378" max="5378" width="12.6640625" style="2" customWidth="1"/>
    <col min="5379" max="5379" width="28" style="2" customWidth="1"/>
    <col min="5380" max="5380" width="21.109375" style="2" customWidth="1"/>
    <col min="5381" max="5381" width="16.33203125" style="2" customWidth="1"/>
    <col min="5382" max="5382" width="11.6640625" style="2" bestFit="1" customWidth="1"/>
    <col min="5383" max="5383" width="18.6640625" style="2" customWidth="1"/>
    <col min="5384" max="5384" width="23.6640625" style="2" bestFit="1" customWidth="1"/>
    <col min="5385" max="5385" width="11.6640625" style="2" bestFit="1" customWidth="1"/>
    <col min="5386" max="5411" width="15.6640625" style="2" customWidth="1"/>
    <col min="5412" max="5632" width="9.109375" style="2"/>
    <col min="5633" max="5633" width="25.5546875" style="2" customWidth="1"/>
    <col min="5634" max="5634" width="12.6640625" style="2" customWidth="1"/>
    <col min="5635" max="5635" width="28" style="2" customWidth="1"/>
    <col min="5636" max="5636" width="21.109375" style="2" customWidth="1"/>
    <col min="5637" max="5637" width="16.33203125" style="2" customWidth="1"/>
    <col min="5638" max="5638" width="11.6640625" style="2" bestFit="1" customWidth="1"/>
    <col min="5639" max="5639" width="18.6640625" style="2" customWidth="1"/>
    <col min="5640" max="5640" width="23.6640625" style="2" bestFit="1" customWidth="1"/>
    <col min="5641" max="5641" width="11.6640625" style="2" bestFit="1" customWidth="1"/>
    <col min="5642" max="5667" width="15.6640625" style="2" customWidth="1"/>
    <col min="5668" max="5888" width="9.109375" style="2"/>
    <col min="5889" max="5889" width="25.5546875" style="2" customWidth="1"/>
    <col min="5890" max="5890" width="12.6640625" style="2" customWidth="1"/>
    <col min="5891" max="5891" width="28" style="2" customWidth="1"/>
    <col min="5892" max="5892" width="21.109375" style="2" customWidth="1"/>
    <col min="5893" max="5893" width="16.33203125" style="2" customWidth="1"/>
    <col min="5894" max="5894" width="11.6640625" style="2" bestFit="1" customWidth="1"/>
    <col min="5895" max="5895" width="18.6640625" style="2" customWidth="1"/>
    <col min="5896" max="5896" width="23.6640625" style="2" bestFit="1" customWidth="1"/>
    <col min="5897" max="5897" width="11.6640625" style="2" bestFit="1" customWidth="1"/>
    <col min="5898" max="5923" width="15.6640625" style="2" customWidth="1"/>
    <col min="5924" max="6144" width="9.109375" style="2"/>
    <col min="6145" max="6145" width="25.5546875" style="2" customWidth="1"/>
    <col min="6146" max="6146" width="12.6640625" style="2" customWidth="1"/>
    <col min="6147" max="6147" width="28" style="2" customWidth="1"/>
    <col min="6148" max="6148" width="21.109375" style="2" customWidth="1"/>
    <col min="6149" max="6149" width="16.33203125" style="2" customWidth="1"/>
    <col min="6150" max="6150" width="11.6640625" style="2" bestFit="1" customWidth="1"/>
    <col min="6151" max="6151" width="18.6640625" style="2" customWidth="1"/>
    <col min="6152" max="6152" width="23.6640625" style="2" bestFit="1" customWidth="1"/>
    <col min="6153" max="6153" width="11.6640625" style="2" bestFit="1" customWidth="1"/>
    <col min="6154" max="6179" width="15.6640625" style="2" customWidth="1"/>
    <col min="6180" max="6400" width="9.109375" style="2"/>
    <col min="6401" max="6401" width="25.5546875" style="2" customWidth="1"/>
    <col min="6402" max="6402" width="12.6640625" style="2" customWidth="1"/>
    <col min="6403" max="6403" width="28" style="2" customWidth="1"/>
    <col min="6404" max="6404" width="21.109375" style="2" customWidth="1"/>
    <col min="6405" max="6405" width="16.33203125" style="2" customWidth="1"/>
    <col min="6406" max="6406" width="11.6640625" style="2" bestFit="1" customWidth="1"/>
    <col min="6407" max="6407" width="18.6640625" style="2" customWidth="1"/>
    <col min="6408" max="6408" width="23.6640625" style="2" bestFit="1" customWidth="1"/>
    <col min="6409" max="6409" width="11.6640625" style="2" bestFit="1" customWidth="1"/>
    <col min="6410" max="6435" width="15.6640625" style="2" customWidth="1"/>
    <col min="6436" max="6656" width="9.109375" style="2"/>
    <col min="6657" max="6657" width="25.5546875" style="2" customWidth="1"/>
    <col min="6658" max="6658" width="12.6640625" style="2" customWidth="1"/>
    <col min="6659" max="6659" width="28" style="2" customWidth="1"/>
    <col min="6660" max="6660" width="21.109375" style="2" customWidth="1"/>
    <col min="6661" max="6661" width="16.33203125" style="2" customWidth="1"/>
    <col min="6662" max="6662" width="11.6640625" style="2" bestFit="1" customWidth="1"/>
    <col min="6663" max="6663" width="18.6640625" style="2" customWidth="1"/>
    <col min="6664" max="6664" width="23.6640625" style="2" bestFit="1" customWidth="1"/>
    <col min="6665" max="6665" width="11.6640625" style="2" bestFit="1" customWidth="1"/>
    <col min="6666" max="6691" width="15.6640625" style="2" customWidth="1"/>
    <col min="6692" max="6912" width="9.109375" style="2"/>
    <col min="6913" max="6913" width="25.5546875" style="2" customWidth="1"/>
    <col min="6914" max="6914" width="12.6640625" style="2" customWidth="1"/>
    <col min="6915" max="6915" width="28" style="2" customWidth="1"/>
    <col min="6916" max="6916" width="21.109375" style="2" customWidth="1"/>
    <col min="6917" max="6917" width="16.33203125" style="2" customWidth="1"/>
    <col min="6918" max="6918" width="11.6640625" style="2" bestFit="1" customWidth="1"/>
    <col min="6919" max="6919" width="18.6640625" style="2" customWidth="1"/>
    <col min="6920" max="6920" width="23.6640625" style="2" bestFit="1" customWidth="1"/>
    <col min="6921" max="6921" width="11.6640625" style="2" bestFit="1" customWidth="1"/>
    <col min="6922" max="6947" width="15.6640625" style="2" customWidth="1"/>
    <col min="6948" max="7168" width="9.109375" style="2"/>
    <col min="7169" max="7169" width="25.5546875" style="2" customWidth="1"/>
    <col min="7170" max="7170" width="12.6640625" style="2" customWidth="1"/>
    <col min="7171" max="7171" width="28" style="2" customWidth="1"/>
    <col min="7172" max="7172" width="21.109375" style="2" customWidth="1"/>
    <col min="7173" max="7173" width="16.33203125" style="2" customWidth="1"/>
    <col min="7174" max="7174" width="11.6640625" style="2" bestFit="1" customWidth="1"/>
    <col min="7175" max="7175" width="18.6640625" style="2" customWidth="1"/>
    <col min="7176" max="7176" width="23.6640625" style="2" bestFit="1" customWidth="1"/>
    <col min="7177" max="7177" width="11.6640625" style="2" bestFit="1" customWidth="1"/>
    <col min="7178" max="7203" width="15.6640625" style="2" customWidth="1"/>
    <col min="7204" max="7424" width="9.109375" style="2"/>
    <col min="7425" max="7425" width="25.5546875" style="2" customWidth="1"/>
    <col min="7426" max="7426" width="12.6640625" style="2" customWidth="1"/>
    <col min="7427" max="7427" width="28" style="2" customWidth="1"/>
    <col min="7428" max="7428" width="21.109375" style="2" customWidth="1"/>
    <col min="7429" max="7429" width="16.33203125" style="2" customWidth="1"/>
    <col min="7430" max="7430" width="11.6640625" style="2" bestFit="1" customWidth="1"/>
    <col min="7431" max="7431" width="18.6640625" style="2" customWidth="1"/>
    <col min="7432" max="7432" width="23.6640625" style="2" bestFit="1" customWidth="1"/>
    <col min="7433" max="7433" width="11.6640625" style="2" bestFit="1" customWidth="1"/>
    <col min="7434" max="7459" width="15.6640625" style="2" customWidth="1"/>
    <col min="7460" max="7680" width="9.109375" style="2"/>
    <col min="7681" max="7681" width="25.5546875" style="2" customWidth="1"/>
    <col min="7682" max="7682" width="12.6640625" style="2" customWidth="1"/>
    <col min="7683" max="7683" width="28" style="2" customWidth="1"/>
    <col min="7684" max="7684" width="21.109375" style="2" customWidth="1"/>
    <col min="7685" max="7685" width="16.33203125" style="2" customWidth="1"/>
    <col min="7686" max="7686" width="11.6640625" style="2" bestFit="1" customWidth="1"/>
    <col min="7687" max="7687" width="18.6640625" style="2" customWidth="1"/>
    <col min="7688" max="7688" width="23.6640625" style="2" bestFit="1" customWidth="1"/>
    <col min="7689" max="7689" width="11.6640625" style="2" bestFit="1" customWidth="1"/>
    <col min="7690" max="7715" width="15.6640625" style="2" customWidth="1"/>
    <col min="7716" max="7936" width="9.109375" style="2"/>
    <col min="7937" max="7937" width="25.5546875" style="2" customWidth="1"/>
    <col min="7938" max="7938" width="12.6640625" style="2" customWidth="1"/>
    <col min="7939" max="7939" width="28" style="2" customWidth="1"/>
    <col min="7940" max="7940" width="21.109375" style="2" customWidth="1"/>
    <col min="7941" max="7941" width="16.33203125" style="2" customWidth="1"/>
    <col min="7942" max="7942" width="11.6640625" style="2" bestFit="1" customWidth="1"/>
    <col min="7943" max="7943" width="18.6640625" style="2" customWidth="1"/>
    <col min="7944" max="7944" width="23.6640625" style="2" bestFit="1" customWidth="1"/>
    <col min="7945" max="7945" width="11.6640625" style="2" bestFit="1" customWidth="1"/>
    <col min="7946" max="7971" width="15.6640625" style="2" customWidth="1"/>
    <col min="7972" max="8192" width="9.109375" style="2"/>
    <col min="8193" max="8193" width="25.5546875" style="2" customWidth="1"/>
    <col min="8194" max="8194" width="12.6640625" style="2" customWidth="1"/>
    <col min="8195" max="8195" width="28" style="2" customWidth="1"/>
    <col min="8196" max="8196" width="21.109375" style="2" customWidth="1"/>
    <col min="8197" max="8197" width="16.33203125" style="2" customWidth="1"/>
    <col min="8198" max="8198" width="11.6640625" style="2" bestFit="1" customWidth="1"/>
    <col min="8199" max="8199" width="18.6640625" style="2" customWidth="1"/>
    <col min="8200" max="8200" width="23.6640625" style="2" bestFit="1" customWidth="1"/>
    <col min="8201" max="8201" width="11.6640625" style="2" bestFit="1" customWidth="1"/>
    <col min="8202" max="8227" width="15.6640625" style="2" customWidth="1"/>
    <col min="8228" max="8448" width="9.109375" style="2"/>
    <col min="8449" max="8449" width="25.5546875" style="2" customWidth="1"/>
    <col min="8450" max="8450" width="12.6640625" style="2" customWidth="1"/>
    <col min="8451" max="8451" width="28" style="2" customWidth="1"/>
    <col min="8452" max="8452" width="21.109375" style="2" customWidth="1"/>
    <col min="8453" max="8453" width="16.33203125" style="2" customWidth="1"/>
    <col min="8454" max="8454" width="11.6640625" style="2" bestFit="1" customWidth="1"/>
    <col min="8455" max="8455" width="18.6640625" style="2" customWidth="1"/>
    <col min="8456" max="8456" width="23.6640625" style="2" bestFit="1" customWidth="1"/>
    <col min="8457" max="8457" width="11.6640625" style="2" bestFit="1" customWidth="1"/>
    <col min="8458" max="8483" width="15.6640625" style="2" customWidth="1"/>
    <col min="8484" max="8704" width="9.109375" style="2"/>
    <col min="8705" max="8705" width="25.5546875" style="2" customWidth="1"/>
    <col min="8706" max="8706" width="12.6640625" style="2" customWidth="1"/>
    <col min="8707" max="8707" width="28" style="2" customWidth="1"/>
    <col min="8708" max="8708" width="21.109375" style="2" customWidth="1"/>
    <col min="8709" max="8709" width="16.33203125" style="2" customWidth="1"/>
    <col min="8710" max="8710" width="11.6640625" style="2" bestFit="1" customWidth="1"/>
    <col min="8711" max="8711" width="18.6640625" style="2" customWidth="1"/>
    <col min="8712" max="8712" width="23.6640625" style="2" bestFit="1" customWidth="1"/>
    <col min="8713" max="8713" width="11.6640625" style="2" bestFit="1" customWidth="1"/>
    <col min="8714" max="8739" width="15.6640625" style="2" customWidth="1"/>
    <col min="8740" max="8960" width="9.109375" style="2"/>
    <col min="8961" max="8961" width="25.5546875" style="2" customWidth="1"/>
    <col min="8962" max="8962" width="12.6640625" style="2" customWidth="1"/>
    <col min="8963" max="8963" width="28" style="2" customWidth="1"/>
    <col min="8964" max="8964" width="21.109375" style="2" customWidth="1"/>
    <col min="8965" max="8965" width="16.33203125" style="2" customWidth="1"/>
    <col min="8966" max="8966" width="11.6640625" style="2" bestFit="1" customWidth="1"/>
    <col min="8967" max="8967" width="18.6640625" style="2" customWidth="1"/>
    <col min="8968" max="8968" width="23.6640625" style="2" bestFit="1" customWidth="1"/>
    <col min="8969" max="8969" width="11.6640625" style="2" bestFit="1" customWidth="1"/>
    <col min="8970" max="8995" width="15.6640625" style="2" customWidth="1"/>
    <col min="8996" max="9216" width="9.109375" style="2"/>
    <col min="9217" max="9217" width="25.5546875" style="2" customWidth="1"/>
    <col min="9218" max="9218" width="12.6640625" style="2" customWidth="1"/>
    <col min="9219" max="9219" width="28" style="2" customWidth="1"/>
    <col min="9220" max="9220" width="21.109375" style="2" customWidth="1"/>
    <col min="9221" max="9221" width="16.33203125" style="2" customWidth="1"/>
    <col min="9222" max="9222" width="11.6640625" style="2" bestFit="1" customWidth="1"/>
    <col min="9223" max="9223" width="18.6640625" style="2" customWidth="1"/>
    <col min="9224" max="9224" width="23.6640625" style="2" bestFit="1" customWidth="1"/>
    <col min="9225" max="9225" width="11.6640625" style="2" bestFit="1" customWidth="1"/>
    <col min="9226" max="9251" width="15.6640625" style="2" customWidth="1"/>
    <col min="9252" max="9472" width="9.109375" style="2"/>
    <col min="9473" max="9473" width="25.5546875" style="2" customWidth="1"/>
    <col min="9474" max="9474" width="12.6640625" style="2" customWidth="1"/>
    <col min="9475" max="9475" width="28" style="2" customWidth="1"/>
    <col min="9476" max="9476" width="21.109375" style="2" customWidth="1"/>
    <col min="9477" max="9477" width="16.33203125" style="2" customWidth="1"/>
    <col min="9478" max="9478" width="11.6640625" style="2" bestFit="1" customWidth="1"/>
    <col min="9479" max="9479" width="18.6640625" style="2" customWidth="1"/>
    <col min="9480" max="9480" width="23.6640625" style="2" bestFit="1" customWidth="1"/>
    <col min="9481" max="9481" width="11.6640625" style="2" bestFit="1" customWidth="1"/>
    <col min="9482" max="9507" width="15.6640625" style="2" customWidth="1"/>
    <col min="9508" max="9728" width="9.109375" style="2"/>
    <col min="9729" max="9729" width="25.5546875" style="2" customWidth="1"/>
    <col min="9730" max="9730" width="12.6640625" style="2" customWidth="1"/>
    <col min="9731" max="9731" width="28" style="2" customWidth="1"/>
    <col min="9732" max="9732" width="21.109375" style="2" customWidth="1"/>
    <col min="9733" max="9733" width="16.33203125" style="2" customWidth="1"/>
    <col min="9734" max="9734" width="11.6640625" style="2" bestFit="1" customWidth="1"/>
    <col min="9735" max="9735" width="18.6640625" style="2" customWidth="1"/>
    <col min="9736" max="9736" width="23.6640625" style="2" bestFit="1" customWidth="1"/>
    <col min="9737" max="9737" width="11.6640625" style="2" bestFit="1" customWidth="1"/>
    <col min="9738" max="9763" width="15.6640625" style="2" customWidth="1"/>
    <col min="9764" max="9984" width="9.109375" style="2"/>
    <col min="9985" max="9985" width="25.5546875" style="2" customWidth="1"/>
    <col min="9986" max="9986" width="12.6640625" style="2" customWidth="1"/>
    <col min="9987" max="9987" width="28" style="2" customWidth="1"/>
    <col min="9988" max="9988" width="21.109375" style="2" customWidth="1"/>
    <col min="9989" max="9989" width="16.33203125" style="2" customWidth="1"/>
    <col min="9990" max="9990" width="11.6640625" style="2" bestFit="1" customWidth="1"/>
    <col min="9991" max="9991" width="18.6640625" style="2" customWidth="1"/>
    <col min="9992" max="9992" width="23.6640625" style="2" bestFit="1" customWidth="1"/>
    <col min="9993" max="9993" width="11.6640625" style="2" bestFit="1" customWidth="1"/>
    <col min="9994" max="10019" width="15.6640625" style="2" customWidth="1"/>
    <col min="10020" max="10240" width="9.109375" style="2"/>
    <col min="10241" max="10241" width="25.5546875" style="2" customWidth="1"/>
    <col min="10242" max="10242" width="12.6640625" style="2" customWidth="1"/>
    <col min="10243" max="10243" width="28" style="2" customWidth="1"/>
    <col min="10244" max="10244" width="21.109375" style="2" customWidth="1"/>
    <col min="10245" max="10245" width="16.33203125" style="2" customWidth="1"/>
    <col min="10246" max="10246" width="11.6640625" style="2" bestFit="1" customWidth="1"/>
    <col min="10247" max="10247" width="18.6640625" style="2" customWidth="1"/>
    <col min="10248" max="10248" width="23.6640625" style="2" bestFit="1" customWidth="1"/>
    <col min="10249" max="10249" width="11.6640625" style="2" bestFit="1" customWidth="1"/>
    <col min="10250" max="10275" width="15.6640625" style="2" customWidth="1"/>
    <col min="10276" max="10496" width="9.109375" style="2"/>
    <col min="10497" max="10497" width="25.5546875" style="2" customWidth="1"/>
    <col min="10498" max="10498" width="12.6640625" style="2" customWidth="1"/>
    <col min="10499" max="10499" width="28" style="2" customWidth="1"/>
    <col min="10500" max="10500" width="21.109375" style="2" customWidth="1"/>
    <col min="10501" max="10501" width="16.33203125" style="2" customWidth="1"/>
    <col min="10502" max="10502" width="11.6640625" style="2" bestFit="1" customWidth="1"/>
    <col min="10503" max="10503" width="18.6640625" style="2" customWidth="1"/>
    <col min="10504" max="10504" width="23.6640625" style="2" bestFit="1" customWidth="1"/>
    <col min="10505" max="10505" width="11.6640625" style="2" bestFit="1" customWidth="1"/>
    <col min="10506" max="10531" width="15.6640625" style="2" customWidth="1"/>
    <col min="10532" max="10752" width="9.109375" style="2"/>
    <col min="10753" max="10753" width="25.5546875" style="2" customWidth="1"/>
    <col min="10754" max="10754" width="12.6640625" style="2" customWidth="1"/>
    <col min="10755" max="10755" width="28" style="2" customWidth="1"/>
    <col min="10756" max="10756" width="21.109375" style="2" customWidth="1"/>
    <col min="10757" max="10757" width="16.33203125" style="2" customWidth="1"/>
    <col min="10758" max="10758" width="11.6640625" style="2" bestFit="1" customWidth="1"/>
    <col min="10759" max="10759" width="18.6640625" style="2" customWidth="1"/>
    <col min="10760" max="10760" width="23.6640625" style="2" bestFit="1" customWidth="1"/>
    <col min="10761" max="10761" width="11.6640625" style="2" bestFit="1" customWidth="1"/>
    <col min="10762" max="10787" width="15.6640625" style="2" customWidth="1"/>
    <col min="10788" max="11008" width="9.109375" style="2"/>
    <col min="11009" max="11009" width="25.5546875" style="2" customWidth="1"/>
    <col min="11010" max="11010" width="12.6640625" style="2" customWidth="1"/>
    <col min="11011" max="11011" width="28" style="2" customWidth="1"/>
    <col min="11012" max="11012" width="21.109375" style="2" customWidth="1"/>
    <col min="11013" max="11013" width="16.33203125" style="2" customWidth="1"/>
    <col min="11014" max="11014" width="11.6640625" style="2" bestFit="1" customWidth="1"/>
    <col min="11015" max="11015" width="18.6640625" style="2" customWidth="1"/>
    <col min="11016" max="11016" width="23.6640625" style="2" bestFit="1" customWidth="1"/>
    <col min="11017" max="11017" width="11.6640625" style="2" bestFit="1" customWidth="1"/>
    <col min="11018" max="11043" width="15.6640625" style="2" customWidth="1"/>
    <col min="11044" max="11264" width="9.109375" style="2"/>
    <col min="11265" max="11265" width="25.5546875" style="2" customWidth="1"/>
    <col min="11266" max="11266" width="12.6640625" style="2" customWidth="1"/>
    <col min="11267" max="11267" width="28" style="2" customWidth="1"/>
    <col min="11268" max="11268" width="21.109375" style="2" customWidth="1"/>
    <col min="11269" max="11269" width="16.33203125" style="2" customWidth="1"/>
    <col min="11270" max="11270" width="11.6640625" style="2" bestFit="1" customWidth="1"/>
    <col min="11271" max="11271" width="18.6640625" style="2" customWidth="1"/>
    <col min="11272" max="11272" width="23.6640625" style="2" bestFit="1" customWidth="1"/>
    <col min="11273" max="11273" width="11.6640625" style="2" bestFit="1" customWidth="1"/>
    <col min="11274" max="11299" width="15.6640625" style="2" customWidth="1"/>
    <col min="11300" max="11520" width="9.109375" style="2"/>
    <col min="11521" max="11521" width="25.5546875" style="2" customWidth="1"/>
    <col min="11522" max="11522" width="12.6640625" style="2" customWidth="1"/>
    <col min="11523" max="11523" width="28" style="2" customWidth="1"/>
    <col min="11524" max="11524" width="21.109375" style="2" customWidth="1"/>
    <col min="11525" max="11525" width="16.33203125" style="2" customWidth="1"/>
    <col min="11526" max="11526" width="11.6640625" style="2" bestFit="1" customWidth="1"/>
    <col min="11527" max="11527" width="18.6640625" style="2" customWidth="1"/>
    <col min="11528" max="11528" width="23.6640625" style="2" bestFit="1" customWidth="1"/>
    <col min="11529" max="11529" width="11.6640625" style="2" bestFit="1" customWidth="1"/>
    <col min="11530" max="11555" width="15.6640625" style="2" customWidth="1"/>
    <col min="11556" max="11776" width="9.109375" style="2"/>
    <col min="11777" max="11777" width="25.5546875" style="2" customWidth="1"/>
    <col min="11778" max="11778" width="12.6640625" style="2" customWidth="1"/>
    <col min="11779" max="11779" width="28" style="2" customWidth="1"/>
    <col min="11780" max="11780" width="21.109375" style="2" customWidth="1"/>
    <col min="11781" max="11781" width="16.33203125" style="2" customWidth="1"/>
    <col min="11782" max="11782" width="11.6640625" style="2" bestFit="1" customWidth="1"/>
    <col min="11783" max="11783" width="18.6640625" style="2" customWidth="1"/>
    <col min="11784" max="11784" width="23.6640625" style="2" bestFit="1" customWidth="1"/>
    <col min="11785" max="11785" width="11.6640625" style="2" bestFit="1" customWidth="1"/>
    <col min="11786" max="11811" width="15.6640625" style="2" customWidth="1"/>
    <col min="11812" max="12032" width="9.109375" style="2"/>
    <col min="12033" max="12033" width="25.5546875" style="2" customWidth="1"/>
    <col min="12034" max="12034" width="12.6640625" style="2" customWidth="1"/>
    <col min="12035" max="12035" width="28" style="2" customWidth="1"/>
    <col min="12036" max="12036" width="21.109375" style="2" customWidth="1"/>
    <col min="12037" max="12037" width="16.33203125" style="2" customWidth="1"/>
    <col min="12038" max="12038" width="11.6640625" style="2" bestFit="1" customWidth="1"/>
    <col min="12039" max="12039" width="18.6640625" style="2" customWidth="1"/>
    <col min="12040" max="12040" width="23.6640625" style="2" bestFit="1" customWidth="1"/>
    <col min="12041" max="12041" width="11.6640625" style="2" bestFit="1" customWidth="1"/>
    <col min="12042" max="12067" width="15.6640625" style="2" customWidth="1"/>
    <col min="12068" max="12288" width="9.109375" style="2"/>
    <col min="12289" max="12289" width="25.5546875" style="2" customWidth="1"/>
    <col min="12290" max="12290" width="12.6640625" style="2" customWidth="1"/>
    <col min="12291" max="12291" width="28" style="2" customWidth="1"/>
    <col min="12292" max="12292" width="21.109375" style="2" customWidth="1"/>
    <col min="12293" max="12293" width="16.33203125" style="2" customWidth="1"/>
    <col min="12294" max="12294" width="11.6640625" style="2" bestFit="1" customWidth="1"/>
    <col min="12295" max="12295" width="18.6640625" style="2" customWidth="1"/>
    <col min="12296" max="12296" width="23.6640625" style="2" bestFit="1" customWidth="1"/>
    <col min="12297" max="12297" width="11.6640625" style="2" bestFit="1" customWidth="1"/>
    <col min="12298" max="12323" width="15.6640625" style="2" customWidth="1"/>
    <col min="12324" max="12544" width="9.109375" style="2"/>
    <col min="12545" max="12545" width="25.5546875" style="2" customWidth="1"/>
    <col min="12546" max="12546" width="12.6640625" style="2" customWidth="1"/>
    <col min="12547" max="12547" width="28" style="2" customWidth="1"/>
    <col min="12548" max="12548" width="21.109375" style="2" customWidth="1"/>
    <col min="12549" max="12549" width="16.33203125" style="2" customWidth="1"/>
    <col min="12550" max="12550" width="11.6640625" style="2" bestFit="1" customWidth="1"/>
    <col min="12551" max="12551" width="18.6640625" style="2" customWidth="1"/>
    <col min="12552" max="12552" width="23.6640625" style="2" bestFit="1" customWidth="1"/>
    <col min="12553" max="12553" width="11.6640625" style="2" bestFit="1" customWidth="1"/>
    <col min="12554" max="12579" width="15.6640625" style="2" customWidth="1"/>
    <col min="12580" max="12800" width="9.109375" style="2"/>
    <col min="12801" max="12801" width="25.5546875" style="2" customWidth="1"/>
    <col min="12802" max="12802" width="12.6640625" style="2" customWidth="1"/>
    <col min="12803" max="12803" width="28" style="2" customWidth="1"/>
    <col min="12804" max="12804" width="21.109375" style="2" customWidth="1"/>
    <col min="12805" max="12805" width="16.33203125" style="2" customWidth="1"/>
    <col min="12806" max="12806" width="11.6640625" style="2" bestFit="1" customWidth="1"/>
    <col min="12807" max="12807" width="18.6640625" style="2" customWidth="1"/>
    <col min="12808" max="12808" width="23.6640625" style="2" bestFit="1" customWidth="1"/>
    <col min="12809" max="12809" width="11.6640625" style="2" bestFit="1" customWidth="1"/>
    <col min="12810" max="12835" width="15.6640625" style="2" customWidth="1"/>
    <col min="12836" max="13056" width="9.109375" style="2"/>
    <col min="13057" max="13057" width="25.5546875" style="2" customWidth="1"/>
    <col min="13058" max="13058" width="12.6640625" style="2" customWidth="1"/>
    <col min="13059" max="13059" width="28" style="2" customWidth="1"/>
    <col min="13060" max="13060" width="21.109375" style="2" customWidth="1"/>
    <col min="13061" max="13061" width="16.33203125" style="2" customWidth="1"/>
    <col min="13062" max="13062" width="11.6640625" style="2" bestFit="1" customWidth="1"/>
    <col min="13063" max="13063" width="18.6640625" style="2" customWidth="1"/>
    <col min="13064" max="13064" width="23.6640625" style="2" bestFit="1" customWidth="1"/>
    <col min="13065" max="13065" width="11.6640625" style="2" bestFit="1" customWidth="1"/>
    <col min="13066" max="13091" width="15.6640625" style="2" customWidth="1"/>
    <col min="13092" max="13312" width="9.109375" style="2"/>
    <col min="13313" max="13313" width="25.5546875" style="2" customWidth="1"/>
    <col min="13314" max="13314" width="12.6640625" style="2" customWidth="1"/>
    <col min="13315" max="13315" width="28" style="2" customWidth="1"/>
    <col min="13316" max="13316" width="21.109375" style="2" customWidth="1"/>
    <col min="13317" max="13317" width="16.33203125" style="2" customWidth="1"/>
    <col min="13318" max="13318" width="11.6640625" style="2" bestFit="1" customWidth="1"/>
    <col min="13319" max="13319" width="18.6640625" style="2" customWidth="1"/>
    <col min="13320" max="13320" width="23.6640625" style="2" bestFit="1" customWidth="1"/>
    <col min="13321" max="13321" width="11.6640625" style="2" bestFit="1" customWidth="1"/>
    <col min="13322" max="13347" width="15.6640625" style="2" customWidth="1"/>
    <col min="13348" max="13568" width="9.109375" style="2"/>
    <col min="13569" max="13569" width="25.5546875" style="2" customWidth="1"/>
    <col min="13570" max="13570" width="12.6640625" style="2" customWidth="1"/>
    <col min="13571" max="13571" width="28" style="2" customWidth="1"/>
    <col min="13572" max="13572" width="21.109375" style="2" customWidth="1"/>
    <col min="13573" max="13573" width="16.33203125" style="2" customWidth="1"/>
    <col min="13574" max="13574" width="11.6640625" style="2" bestFit="1" customWidth="1"/>
    <col min="13575" max="13575" width="18.6640625" style="2" customWidth="1"/>
    <col min="13576" max="13576" width="23.6640625" style="2" bestFit="1" customWidth="1"/>
    <col min="13577" max="13577" width="11.6640625" style="2" bestFit="1" customWidth="1"/>
    <col min="13578" max="13603" width="15.6640625" style="2" customWidth="1"/>
    <col min="13604" max="13824" width="9.109375" style="2"/>
    <col min="13825" max="13825" width="25.5546875" style="2" customWidth="1"/>
    <col min="13826" max="13826" width="12.6640625" style="2" customWidth="1"/>
    <col min="13827" max="13827" width="28" style="2" customWidth="1"/>
    <col min="13828" max="13828" width="21.109375" style="2" customWidth="1"/>
    <col min="13829" max="13829" width="16.33203125" style="2" customWidth="1"/>
    <col min="13830" max="13830" width="11.6640625" style="2" bestFit="1" customWidth="1"/>
    <col min="13831" max="13831" width="18.6640625" style="2" customWidth="1"/>
    <col min="13832" max="13832" width="23.6640625" style="2" bestFit="1" customWidth="1"/>
    <col min="13833" max="13833" width="11.6640625" style="2" bestFit="1" customWidth="1"/>
    <col min="13834" max="13859" width="15.6640625" style="2" customWidth="1"/>
    <col min="13860" max="14080" width="9.109375" style="2"/>
    <col min="14081" max="14081" width="25.5546875" style="2" customWidth="1"/>
    <col min="14082" max="14082" width="12.6640625" style="2" customWidth="1"/>
    <col min="14083" max="14083" width="28" style="2" customWidth="1"/>
    <col min="14084" max="14084" width="21.109375" style="2" customWidth="1"/>
    <col min="14085" max="14085" width="16.33203125" style="2" customWidth="1"/>
    <col min="14086" max="14086" width="11.6640625" style="2" bestFit="1" customWidth="1"/>
    <col min="14087" max="14087" width="18.6640625" style="2" customWidth="1"/>
    <col min="14088" max="14088" width="23.6640625" style="2" bestFit="1" customWidth="1"/>
    <col min="14089" max="14089" width="11.6640625" style="2" bestFit="1" customWidth="1"/>
    <col min="14090" max="14115" width="15.6640625" style="2" customWidth="1"/>
    <col min="14116" max="14336" width="9.109375" style="2"/>
    <col min="14337" max="14337" width="25.5546875" style="2" customWidth="1"/>
    <col min="14338" max="14338" width="12.6640625" style="2" customWidth="1"/>
    <col min="14339" max="14339" width="28" style="2" customWidth="1"/>
    <col min="14340" max="14340" width="21.109375" style="2" customWidth="1"/>
    <col min="14341" max="14341" width="16.33203125" style="2" customWidth="1"/>
    <col min="14342" max="14342" width="11.6640625" style="2" bestFit="1" customWidth="1"/>
    <col min="14343" max="14343" width="18.6640625" style="2" customWidth="1"/>
    <col min="14344" max="14344" width="23.6640625" style="2" bestFit="1" customWidth="1"/>
    <col min="14345" max="14345" width="11.6640625" style="2" bestFit="1" customWidth="1"/>
    <col min="14346" max="14371" width="15.6640625" style="2" customWidth="1"/>
    <col min="14372" max="14592" width="9.109375" style="2"/>
    <col min="14593" max="14593" width="25.5546875" style="2" customWidth="1"/>
    <col min="14594" max="14594" width="12.6640625" style="2" customWidth="1"/>
    <col min="14595" max="14595" width="28" style="2" customWidth="1"/>
    <col min="14596" max="14596" width="21.109375" style="2" customWidth="1"/>
    <col min="14597" max="14597" width="16.33203125" style="2" customWidth="1"/>
    <col min="14598" max="14598" width="11.6640625" style="2" bestFit="1" customWidth="1"/>
    <col min="14599" max="14599" width="18.6640625" style="2" customWidth="1"/>
    <col min="14600" max="14600" width="23.6640625" style="2" bestFit="1" customWidth="1"/>
    <col min="14601" max="14601" width="11.6640625" style="2" bestFit="1" customWidth="1"/>
    <col min="14602" max="14627" width="15.6640625" style="2" customWidth="1"/>
    <col min="14628" max="14848" width="9.109375" style="2"/>
    <col min="14849" max="14849" width="25.5546875" style="2" customWidth="1"/>
    <col min="14850" max="14850" width="12.6640625" style="2" customWidth="1"/>
    <col min="14851" max="14851" width="28" style="2" customWidth="1"/>
    <col min="14852" max="14852" width="21.109375" style="2" customWidth="1"/>
    <col min="14853" max="14853" width="16.33203125" style="2" customWidth="1"/>
    <col min="14854" max="14854" width="11.6640625" style="2" bestFit="1" customWidth="1"/>
    <col min="14855" max="14855" width="18.6640625" style="2" customWidth="1"/>
    <col min="14856" max="14856" width="23.6640625" style="2" bestFit="1" customWidth="1"/>
    <col min="14857" max="14857" width="11.6640625" style="2" bestFit="1" customWidth="1"/>
    <col min="14858" max="14883" width="15.6640625" style="2" customWidth="1"/>
    <col min="14884" max="15104" width="9.109375" style="2"/>
    <col min="15105" max="15105" width="25.5546875" style="2" customWidth="1"/>
    <col min="15106" max="15106" width="12.6640625" style="2" customWidth="1"/>
    <col min="15107" max="15107" width="28" style="2" customWidth="1"/>
    <col min="15108" max="15108" width="21.109375" style="2" customWidth="1"/>
    <col min="15109" max="15109" width="16.33203125" style="2" customWidth="1"/>
    <col min="15110" max="15110" width="11.6640625" style="2" bestFit="1" customWidth="1"/>
    <col min="15111" max="15111" width="18.6640625" style="2" customWidth="1"/>
    <col min="15112" max="15112" width="23.6640625" style="2" bestFit="1" customWidth="1"/>
    <col min="15113" max="15113" width="11.6640625" style="2" bestFit="1" customWidth="1"/>
    <col min="15114" max="15139" width="15.6640625" style="2" customWidth="1"/>
    <col min="15140" max="15360" width="9.109375" style="2"/>
    <col min="15361" max="15361" width="25.5546875" style="2" customWidth="1"/>
    <col min="15362" max="15362" width="12.6640625" style="2" customWidth="1"/>
    <col min="15363" max="15363" width="28" style="2" customWidth="1"/>
    <col min="15364" max="15364" width="21.109375" style="2" customWidth="1"/>
    <col min="15365" max="15365" width="16.33203125" style="2" customWidth="1"/>
    <col min="15366" max="15366" width="11.6640625" style="2" bestFit="1" customWidth="1"/>
    <col min="15367" max="15367" width="18.6640625" style="2" customWidth="1"/>
    <col min="15368" max="15368" width="23.6640625" style="2" bestFit="1" customWidth="1"/>
    <col min="15369" max="15369" width="11.6640625" style="2" bestFit="1" customWidth="1"/>
    <col min="15370" max="15395" width="15.6640625" style="2" customWidth="1"/>
    <col min="15396" max="15616" width="9.109375" style="2"/>
    <col min="15617" max="15617" width="25.5546875" style="2" customWidth="1"/>
    <col min="15618" max="15618" width="12.6640625" style="2" customWidth="1"/>
    <col min="15619" max="15619" width="28" style="2" customWidth="1"/>
    <col min="15620" max="15620" width="21.109375" style="2" customWidth="1"/>
    <col min="15621" max="15621" width="16.33203125" style="2" customWidth="1"/>
    <col min="15622" max="15622" width="11.6640625" style="2" bestFit="1" customWidth="1"/>
    <col min="15623" max="15623" width="18.6640625" style="2" customWidth="1"/>
    <col min="15624" max="15624" width="23.6640625" style="2" bestFit="1" customWidth="1"/>
    <col min="15625" max="15625" width="11.6640625" style="2" bestFit="1" customWidth="1"/>
    <col min="15626" max="15651" width="15.6640625" style="2" customWidth="1"/>
    <col min="15652" max="15872" width="9.109375" style="2"/>
    <col min="15873" max="15873" width="25.5546875" style="2" customWidth="1"/>
    <col min="15874" max="15874" width="12.6640625" style="2" customWidth="1"/>
    <col min="15875" max="15875" width="28" style="2" customWidth="1"/>
    <col min="15876" max="15876" width="21.109375" style="2" customWidth="1"/>
    <col min="15877" max="15877" width="16.33203125" style="2" customWidth="1"/>
    <col min="15878" max="15878" width="11.6640625" style="2" bestFit="1" customWidth="1"/>
    <col min="15879" max="15879" width="18.6640625" style="2" customWidth="1"/>
    <col min="15880" max="15880" width="23.6640625" style="2" bestFit="1" customWidth="1"/>
    <col min="15881" max="15881" width="11.6640625" style="2" bestFit="1" customWidth="1"/>
    <col min="15882" max="15907" width="15.6640625" style="2" customWidth="1"/>
    <col min="15908" max="16128" width="9.109375" style="2"/>
    <col min="16129" max="16129" width="25.5546875" style="2" customWidth="1"/>
    <col min="16130" max="16130" width="12.6640625" style="2" customWidth="1"/>
    <col min="16131" max="16131" width="28" style="2" customWidth="1"/>
    <col min="16132" max="16132" width="21.109375" style="2" customWidth="1"/>
    <col min="16133" max="16133" width="16.33203125" style="2" customWidth="1"/>
    <col min="16134" max="16134" width="11.6640625" style="2" bestFit="1" customWidth="1"/>
    <col min="16135" max="16135" width="18.6640625" style="2" customWidth="1"/>
    <col min="16136" max="16136" width="23.6640625" style="2" bestFit="1" customWidth="1"/>
    <col min="16137" max="16137" width="11.6640625" style="2" bestFit="1" customWidth="1"/>
    <col min="16138" max="16163" width="15.6640625" style="2" customWidth="1"/>
    <col min="16164" max="16384" width="9.109375" style="2"/>
  </cols>
  <sheetData>
    <row r="1" spans="1:48" x14ac:dyDescent="0.2">
      <c r="A1" s="1" t="s">
        <v>22</v>
      </c>
      <c r="G1" s="3" t="b">
        <v>1</v>
      </c>
      <c r="H1" s="41" t="s">
        <v>18</v>
      </c>
      <c r="I1" s="41" t="s">
        <v>82</v>
      </c>
      <c r="J1" s="41" t="s">
        <v>0</v>
      </c>
    </row>
    <row r="2" spans="1:48" x14ac:dyDescent="0.2">
      <c r="A2" s="56" t="s">
        <v>85</v>
      </c>
      <c r="C2" s="2" t="s">
        <v>86</v>
      </c>
      <c r="D2" s="5"/>
      <c r="G2" s="3" t="b">
        <v>1</v>
      </c>
      <c r="H2" s="42" t="s">
        <v>81</v>
      </c>
      <c r="I2" s="42" t="s">
        <v>84</v>
      </c>
      <c r="J2" s="42" t="s">
        <v>68</v>
      </c>
    </row>
    <row r="3" spans="1:48" x14ac:dyDescent="0.2">
      <c r="A3" s="4"/>
      <c r="B3" s="6" t="s">
        <v>16</v>
      </c>
      <c r="D3" s="7"/>
      <c r="H3" s="41" t="s">
        <v>19</v>
      </c>
      <c r="I3" s="41" t="s">
        <v>83</v>
      </c>
      <c r="J3" s="41" t="s">
        <v>20</v>
      </c>
    </row>
    <row r="4" spans="1:48" x14ac:dyDescent="0.2">
      <c r="A4" s="4"/>
      <c r="B4" s="6" t="s">
        <v>21</v>
      </c>
      <c r="E4" s="5"/>
      <c r="G4" s="37"/>
      <c r="H4" s="42">
        <v>230</v>
      </c>
      <c r="I4" s="41">
        <v>2</v>
      </c>
      <c r="J4" s="41"/>
    </row>
    <row r="5" spans="1:48" x14ac:dyDescent="0.2">
      <c r="A5" s="4"/>
      <c r="E5" s="5"/>
    </row>
    <row r="6" spans="1:48" ht="13.2" thickBot="1" x14ac:dyDescent="0.25">
      <c r="A6" s="8" t="s">
        <v>6</v>
      </c>
      <c r="J6" s="13" t="s">
        <v>7</v>
      </c>
      <c r="K6" s="43" t="s">
        <v>8</v>
      </c>
      <c r="L6" s="44" t="s">
        <v>1</v>
      </c>
      <c r="M6" s="45" t="s">
        <v>2</v>
      </c>
      <c r="N6" s="44" t="s">
        <v>3</v>
      </c>
      <c r="O6" s="46" t="s">
        <v>4</v>
      </c>
      <c r="P6" s="43" t="s">
        <v>5</v>
      </c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</row>
    <row r="7" spans="1:48" s="11" customFormat="1" x14ac:dyDescent="0.2">
      <c r="A7" s="9" t="s">
        <v>26</v>
      </c>
      <c r="B7" s="10"/>
      <c r="C7" s="10"/>
      <c r="D7" s="10"/>
      <c r="E7" s="10"/>
      <c r="F7" s="10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</row>
    <row r="8" spans="1:48" s="13" customFormat="1" x14ac:dyDescent="0.2">
      <c r="A8" s="12" t="s">
        <v>27</v>
      </c>
      <c r="B8" s="12" t="s">
        <v>28</v>
      </c>
      <c r="C8" s="12" t="s">
        <v>29</v>
      </c>
      <c r="D8" s="12" t="s">
        <v>30</v>
      </c>
      <c r="E8" s="12" t="s">
        <v>31</v>
      </c>
      <c r="F8" s="12">
        <v>562</v>
      </c>
      <c r="G8" s="13" t="s">
        <v>32</v>
      </c>
      <c r="H8" s="13" t="s">
        <v>33</v>
      </c>
      <c r="I8" s="13" t="s">
        <v>34</v>
      </c>
      <c r="J8" s="13" t="s">
        <v>7</v>
      </c>
      <c r="K8" s="13" t="s">
        <v>8</v>
      </c>
      <c r="L8" s="13" t="s">
        <v>1</v>
      </c>
      <c r="M8" s="13" t="s">
        <v>2</v>
      </c>
      <c r="N8" s="13" t="s">
        <v>3</v>
      </c>
      <c r="O8" s="13" t="s">
        <v>4</v>
      </c>
      <c r="P8" s="13" t="s">
        <v>5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</row>
    <row r="9" spans="1:48" s="11" customFormat="1" x14ac:dyDescent="0.2">
      <c r="A9" s="14" t="s">
        <v>35</v>
      </c>
      <c r="B9" s="10" t="s">
        <v>36</v>
      </c>
      <c r="C9" s="15"/>
      <c r="D9" s="16" t="s">
        <v>37</v>
      </c>
      <c r="E9" s="17">
        <v>37</v>
      </c>
      <c r="F9" s="16" t="s">
        <v>38</v>
      </c>
      <c r="G9" s="18"/>
      <c r="H9" s="18" t="s">
        <v>39</v>
      </c>
      <c r="I9" s="18"/>
      <c r="J9" s="18" t="s">
        <v>40</v>
      </c>
      <c r="K9" s="18" t="s">
        <v>41</v>
      </c>
      <c r="L9" s="18" t="s">
        <v>42</v>
      </c>
      <c r="M9" s="18" t="s">
        <v>43</v>
      </c>
      <c r="N9" s="18" t="s">
        <v>42</v>
      </c>
      <c r="O9" s="18" t="s">
        <v>44</v>
      </c>
      <c r="P9" s="18" t="s">
        <v>41</v>
      </c>
      <c r="Q9" s="49"/>
      <c r="R9" s="49"/>
      <c r="S9" s="49"/>
      <c r="T9" s="49"/>
      <c r="U9" s="49"/>
      <c r="V9" s="49"/>
      <c r="W9" s="49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</row>
    <row r="10" spans="1:48" s="11" customFormat="1" x14ac:dyDescent="0.2">
      <c r="A10" s="14" t="s">
        <v>45</v>
      </c>
      <c r="B10" s="10" t="s">
        <v>46</v>
      </c>
      <c r="C10" s="15"/>
      <c r="D10" s="19" t="s">
        <v>47</v>
      </c>
      <c r="E10" s="10">
        <v>181.17</v>
      </c>
      <c r="F10" s="19" t="s">
        <v>48</v>
      </c>
      <c r="G10" s="20"/>
      <c r="H10" s="20" t="s">
        <v>49</v>
      </c>
      <c r="I10" s="20"/>
      <c r="J10" s="11">
        <v>0</v>
      </c>
      <c r="K10" s="11">
        <v>0</v>
      </c>
      <c r="L10" s="11">
        <v>7</v>
      </c>
      <c r="M10" s="11">
        <v>2.5</v>
      </c>
      <c r="N10" s="11">
        <v>5</v>
      </c>
      <c r="O10" s="11">
        <v>1.5</v>
      </c>
      <c r="P10" s="11">
        <v>2.5</v>
      </c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</row>
    <row r="11" spans="1:48" s="11" customFormat="1" x14ac:dyDescent="0.2">
      <c r="A11" s="14" t="s">
        <v>50</v>
      </c>
      <c r="B11" s="10" t="s">
        <v>51</v>
      </c>
      <c r="C11" s="10"/>
      <c r="D11" s="19" t="s">
        <v>52</v>
      </c>
      <c r="E11" s="10">
        <v>2.0539000000000001</v>
      </c>
      <c r="F11" s="19" t="s">
        <v>53</v>
      </c>
      <c r="G11" s="20"/>
      <c r="H11" s="20" t="s">
        <v>54</v>
      </c>
      <c r="I11" s="20"/>
      <c r="J11" s="11">
        <v>0</v>
      </c>
      <c r="K11" s="11">
        <v>0</v>
      </c>
      <c r="L11" s="11">
        <v>15</v>
      </c>
      <c r="M11" s="11">
        <v>10</v>
      </c>
      <c r="N11" s="11">
        <v>1</v>
      </c>
      <c r="O11" s="11">
        <v>3</v>
      </c>
      <c r="P11" s="11">
        <v>3</v>
      </c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</row>
    <row r="12" spans="1:48" s="11" customFormat="1" x14ac:dyDescent="0.2">
      <c r="A12" s="14" t="s">
        <v>55</v>
      </c>
      <c r="B12" s="10" t="s">
        <v>56</v>
      </c>
      <c r="C12" s="10"/>
      <c r="D12" s="14" t="s">
        <v>57</v>
      </c>
      <c r="E12" s="10">
        <v>1.6400000000000001E-2</v>
      </c>
      <c r="F12" s="14" t="s">
        <v>53</v>
      </c>
      <c r="H12" s="11" t="s">
        <v>58</v>
      </c>
      <c r="J12" s="21">
        <v>8.3333333333333339E-4</v>
      </c>
      <c r="K12" s="21">
        <v>3.0208333333333333E-3</v>
      </c>
      <c r="L12" s="21">
        <v>7.0949074074074074E-3</v>
      </c>
      <c r="M12" s="21">
        <v>1.2442129629629629E-2</v>
      </c>
      <c r="N12" s="21">
        <v>1.622685185185185E-2</v>
      </c>
      <c r="O12" s="21">
        <v>2.0370370370370369E-2</v>
      </c>
      <c r="P12" s="21">
        <v>2.4675925925925924E-2</v>
      </c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</row>
    <row r="13" spans="1:48" s="11" customFormat="1" x14ac:dyDescent="0.2">
      <c r="A13" s="14" t="s">
        <v>59</v>
      </c>
      <c r="B13" s="10">
        <v>1</v>
      </c>
      <c r="C13" s="10"/>
      <c r="D13" s="14" t="s">
        <v>60</v>
      </c>
      <c r="E13" s="10">
        <v>95.3</v>
      </c>
      <c r="F13" s="14" t="s">
        <v>61</v>
      </c>
      <c r="H13" s="11" t="s">
        <v>62</v>
      </c>
      <c r="J13" s="21">
        <v>1.6550925925925926E-3</v>
      </c>
      <c r="K13" s="21">
        <v>5.2546296296296299E-3</v>
      </c>
      <c r="L13" s="21">
        <v>8.7037037037037031E-3</v>
      </c>
      <c r="M13" s="21">
        <v>1.3483796296296298E-2</v>
      </c>
      <c r="N13" s="21">
        <v>1.7754629629629631E-2</v>
      </c>
      <c r="O13" s="21">
        <v>2.0868055555555556E-2</v>
      </c>
      <c r="P13" s="21">
        <v>2.943287037037037E-2</v>
      </c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</row>
    <row r="14" spans="1:48" s="11" customFormat="1" x14ac:dyDescent="0.2">
      <c r="A14" s="14" t="s">
        <v>63</v>
      </c>
      <c r="B14" s="10">
        <v>1</v>
      </c>
      <c r="C14" s="10"/>
      <c r="D14" s="14" t="s">
        <v>64</v>
      </c>
      <c r="E14" s="10">
        <v>0.92</v>
      </c>
      <c r="F14" s="14"/>
      <c r="H14" s="11" t="s">
        <v>65</v>
      </c>
      <c r="J14" s="11">
        <v>36</v>
      </c>
      <c r="K14" s="11">
        <v>96</v>
      </c>
      <c r="L14" s="11">
        <v>70</v>
      </c>
      <c r="M14" s="11">
        <v>45</v>
      </c>
      <c r="N14" s="11">
        <v>65</v>
      </c>
      <c r="O14" s="11">
        <v>22</v>
      </c>
      <c r="P14" s="11">
        <v>206</v>
      </c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</row>
    <row r="15" spans="1:48" s="11" customFormat="1" x14ac:dyDescent="0.2">
      <c r="A15" s="14" t="s">
        <v>66</v>
      </c>
      <c r="B15" s="10">
        <v>0.05</v>
      </c>
      <c r="C15" s="10" t="s">
        <v>67</v>
      </c>
      <c r="D15" s="14" t="s">
        <v>0</v>
      </c>
      <c r="E15" s="10" t="s">
        <v>68</v>
      </c>
      <c r="F15" s="14"/>
      <c r="H15" s="22" t="s">
        <v>69</v>
      </c>
      <c r="I15" s="22" t="s">
        <v>48</v>
      </c>
      <c r="J15" s="22">
        <v>174.57669999999999</v>
      </c>
      <c r="K15" s="22">
        <v>172.19229999999999</v>
      </c>
      <c r="L15" s="22">
        <v>167.7824</v>
      </c>
      <c r="M15" s="22">
        <v>146.3767</v>
      </c>
      <c r="N15" s="22">
        <v>136.81440000000001</v>
      </c>
      <c r="O15" s="22">
        <v>125.43640000000001</v>
      </c>
      <c r="P15" s="22">
        <v>112.0355</v>
      </c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</row>
    <row r="16" spans="1:48" s="11" customFormat="1" x14ac:dyDescent="0.2">
      <c r="A16" s="14" t="s">
        <v>70</v>
      </c>
      <c r="B16" s="10">
        <v>0.1</v>
      </c>
      <c r="C16" s="10" t="s">
        <v>71</v>
      </c>
      <c r="D16" s="14" t="s">
        <v>72</v>
      </c>
      <c r="E16" s="10">
        <v>-2.8197000000000001</v>
      </c>
      <c r="F16" s="14" t="s">
        <v>73</v>
      </c>
      <c r="G16" s="11" t="s">
        <v>74</v>
      </c>
      <c r="H16" s="23" t="s">
        <v>75</v>
      </c>
      <c r="I16" s="23" t="s">
        <v>73</v>
      </c>
      <c r="J16" s="23">
        <v>3.1566000000000001</v>
      </c>
      <c r="K16" s="23">
        <v>8.7140000000000004</v>
      </c>
      <c r="L16" s="23">
        <v>20.806899999999999</v>
      </c>
      <c r="M16" s="23">
        <v>62.331800000000001</v>
      </c>
      <c r="N16" s="23">
        <v>21.962900000000001</v>
      </c>
      <c r="O16" s="23">
        <v>62.865299999999998</v>
      </c>
      <c r="P16" s="23">
        <v>6.9356</v>
      </c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7"/>
    </row>
    <row r="17" spans="1:48" s="26" customFormat="1" ht="13.2" thickBot="1" x14ac:dyDescent="0.25">
      <c r="A17" s="24" t="s">
        <v>76</v>
      </c>
      <c r="B17" s="25">
        <v>2</v>
      </c>
      <c r="C17" s="25" t="s">
        <v>77</v>
      </c>
      <c r="D17" s="24" t="s">
        <v>78</v>
      </c>
      <c r="E17" s="25">
        <v>2.9600000000000001E-2</v>
      </c>
      <c r="F17" s="24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</row>
    <row r="18" spans="1:48" x14ac:dyDescent="0.2"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</row>
    <row r="19" spans="1:48" x14ac:dyDescent="0.2">
      <c r="H19" s="27"/>
      <c r="I19" s="27"/>
      <c r="J19" s="28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</row>
    <row r="20" spans="1:48" x14ac:dyDescent="0.2"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</row>
    <row r="21" spans="1:48" x14ac:dyDescent="0.2"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</row>
    <row r="22" spans="1:48" ht="13.8" x14ac:dyDescent="0.2">
      <c r="H22" s="29" t="s">
        <v>9</v>
      </c>
      <c r="I22" s="29" t="s">
        <v>17</v>
      </c>
      <c r="J22" s="30"/>
      <c r="K22" s="30">
        <f t="shared" ref="K22:P22" si="0">IF(ISNUMBER(K16),K16-($E$17*K16+$E$16),"")</f>
        <v>11.2757656</v>
      </c>
      <c r="L22" s="30">
        <f t="shared" si="0"/>
        <v>23.01071576</v>
      </c>
      <c r="M22" s="30">
        <f t="shared" si="0"/>
        <v>63.306478720000001</v>
      </c>
      <c r="N22" s="30">
        <f t="shared" si="0"/>
        <v>24.132498160000001</v>
      </c>
      <c r="O22" s="30">
        <f t="shared" si="0"/>
        <v>63.824187119999998</v>
      </c>
      <c r="P22" s="30">
        <f t="shared" si="0"/>
        <v>9.5500062400000001</v>
      </c>
      <c r="Q22" s="112"/>
      <c r="R22" s="112"/>
      <c r="S22" s="112"/>
      <c r="T22" s="112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</row>
    <row r="23" spans="1:48" ht="14.4" thickBot="1" x14ac:dyDescent="0.25">
      <c r="H23" s="29" t="s">
        <v>10</v>
      </c>
      <c r="I23" s="29" t="s">
        <v>17</v>
      </c>
      <c r="J23" s="31"/>
      <c r="K23" s="31">
        <f>IF(ISNUMBER(K22),K22-$P$22,"")</f>
        <v>1.7257593599999996</v>
      </c>
      <c r="L23" s="31">
        <f t="shared" ref="L23:P23" si="1">IF(ISNUMBER(L22),L22-$P$22,"")</f>
        <v>13.46070952</v>
      </c>
      <c r="M23" s="31">
        <f t="shared" si="1"/>
        <v>53.756472479999999</v>
      </c>
      <c r="N23" s="31">
        <f t="shared" si="1"/>
        <v>14.582491920000001</v>
      </c>
      <c r="O23" s="31">
        <f t="shared" si="1"/>
        <v>54.274180879999996</v>
      </c>
      <c r="P23" s="31">
        <f t="shared" si="1"/>
        <v>0</v>
      </c>
      <c r="Q23" s="49"/>
      <c r="R23" s="49"/>
      <c r="S23" s="49"/>
      <c r="T23" s="49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</row>
    <row r="24" spans="1:48" ht="13.8" x14ac:dyDescent="0.2">
      <c r="H24" s="66" t="s">
        <v>11</v>
      </c>
      <c r="I24" s="67" t="s">
        <v>24</v>
      </c>
      <c r="J24" s="61"/>
      <c r="K24" s="61">
        <f>IF(ISNUMBER(K22),IF(VolumeCorr=TRUE,IF(UnknownSampleCheck=FALSE,K22/K26,K22/K26/$B$15),IF(UnknownSampleCheck=FALSE,K22,K22/$B$15)),"")</f>
        <v>225.51531199999999</v>
      </c>
      <c r="L24" s="61">
        <f t="shared" ref="L24:P24" si="2">IF(ISNUMBER(L22),IF(VolumeCorr=TRUE,IF(UnknownSampleCheck=FALSE,L22/L26,L22/L26/$B$15),IF(UnknownSampleCheck=FALSE,L22,L22/$B$15)),"")</f>
        <v>463.6920052392947</v>
      </c>
      <c r="M24" s="61">
        <f t="shared" si="2"/>
        <v>1282.1078433983519</v>
      </c>
      <c r="N24" s="61">
        <f t="shared" si="2"/>
        <v>488.9853893188382</v>
      </c>
      <c r="O24" s="61">
        <f t="shared" si="2"/>
        <v>1295.182071414047</v>
      </c>
      <c r="P24" s="62">
        <f t="shared" si="2"/>
        <v>194.08908738620539</v>
      </c>
      <c r="Q24" s="49"/>
      <c r="R24" s="49"/>
      <c r="S24" s="49"/>
      <c r="T24" s="49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</row>
    <row r="25" spans="1:48" ht="14.4" thickBot="1" x14ac:dyDescent="0.25">
      <c r="H25" s="68" t="s">
        <v>12</v>
      </c>
      <c r="I25" s="69" t="s">
        <v>24</v>
      </c>
      <c r="J25" s="63"/>
      <c r="K25" s="63">
        <f t="shared" ref="K25:P25" si="3">IF(ISNUMBER(K24),K24-$P$24,"")</f>
        <v>31.426224613794602</v>
      </c>
      <c r="L25" s="63">
        <f t="shared" si="3"/>
        <v>269.60291785308931</v>
      </c>
      <c r="M25" s="63">
        <f t="shared" si="3"/>
        <v>1088.0187560121465</v>
      </c>
      <c r="N25" s="63">
        <f t="shared" si="3"/>
        <v>294.89630193263281</v>
      </c>
      <c r="O25" s="63">
        <f t="shared" si="3"/>
        <v>1101.0929840278416</v>
      </c>
      <c r="P25" s="64">
        <f t="shared" si="3"/>
        <v>0</v>
      </c>
      <c r="Q25" s="49"/>
      <c r="R25" s="49"/>
      <c r="S25" s="49"/>
      <c r="T25" s="49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</row>
    <row r="26" spans="1:48" ht="13.2" thickBot="1" x14ac:dyDescent="0.25">
      <c r="E26" s="2" t="s">
        <v>25</v>
      </c>
      <c r="H26" s="55" t="s">
        <v>23</v>
      </c>
      <c r="I26" s="27"/>
      <c r="J26" s="65"/>
      <c r="K26" s="31">
        <f>IF(ISNUMBER(K11),1-(1*K11/1000)/$B$17,1)</f>
        <v>1</v>
      </c>
      <c r="L26" s="31">
        <f>IF(ISNUMBER(L11),K26-(K26*L11/1000)/$B$17,K26)</f>
        <v>0.99250000000000005</v>
      </c>
      <c r="M26" s="31">
        <f t="shared" ref="M26:P26" si="4">IF(ISNUMBER(M11),L26-(L26*M11/1000)/$B$17,L26)</f>
        <v>0.98753750000000007</v>
      </c>
      <c r="N26" s="31">
        <f t="shared" si="4"/>
        <v>0.98704373125000011</v>
      </c>
      <c r="O26" s="31">
        <f t="shared" si="4"/>
        <v>0.98556316565312507</v>
      </c>
      <c r="P26" s="31">
        <f t="shared" si="4"/>
        <v>0.98408482090464533</v>
      </c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</row>
    <row r="27" spans="1:48" x14ac:dyDescent="0.2">
      <c r="A27" s="32" t="s">
        <v>13</v>
      </c>
      <c r="H27" s="70" t="s">
        <v>14</v>
      </c>
      <c r="I27" s="71"/>
      <c r="J27" s="61"/>
      <c r="K27" s="61">
        <f t="shared" ref="K27:P27" si="5">K24/$O$24</f>
        <v>0.17411861774290011</v>
      </c>
      <c r="L27" s="61">
        <f t="shared" si="5"/>
        <v>0.35801298942707532</v>
      </c>
      <c r="M27" s="61">
        <f t="shared" si="5"/>
        <v>0.98990549027487618</v>
      </c>
      <c r="N27" s="61">
        <f t="shared" si="5"/>
        <v>0.37754181447630475</v>
      </c>
      <c r="O27" s="61">
        <f t="shared" si="5"/>
        <v>1</v>
      </c>
      <c r="P27" s="62">
        <f t="shared" si="5"/>
        <v>0.1498546742345683</v>
      </c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</row>
    <row r="28" spans="1:48" ht="13.2" thickBot="1" x14ac:dyDescent="0.25">
      <c r="H28" s="72" t="s">
        <v>93</v>
      </c>
      <c r="I28" s="73"/>
      <c r="J28" s="63"/>
      <c r="K28" s="63">
        <f t="shared" ref="K28:P28" si="6">K25/$O$25</f>
        <v>2.8540936205801833E-2</v>
      </c>
      <c r="L28" s="63">
        <f t="shared" si="6"/>
        <v>0.24485027310488458</v>
      </c>
      <c r="M28" s="63">
        <f t="shared" si="6"/>
        <v>0.98812613629789092</v>
      </c>
      <c r="N28" s="63">
        <f t="shared" si="6"/>
        <v>0.26782143398452191</v>
      </c>
      <c r="O28" s="63">
        <f t="shared" si="6"/>
        <v>1</v>
      </c>
      <c r="P28" s="64">
        <f t="shared" si="6"/>
        <v>0</v>
      </c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</row>
    <row r="29" spans="1:48" x14ac:dyDescent="0.2"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</row>
    <row r="30" spans="1:48" x14ac:dyDescent="0.2"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</row>
    <row r="31" spans="1:48" x14ac:dyDescent="0.2">
      <c r="H31" s="27"/>
      <c r="I31" s="2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</row>
    <row r="32" spans="1:48" x14ac:dyDescent="0.2">
      <c r="H32" s="27"/>
      <c r="I32" s="2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</row>
    <row r="33" spans="1:50" x14ac:dyDescent="0.2"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</row>
    <row r="34" spans="1:50" x14ac:dyDescent="0.2"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</row>
    <row r="35" spans="1:50" x14ac:dyDescent="0.2"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</row>
    <row r="36" spans="1:50" x14ac:dyDescent="0.2"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</row>
    <row r="37" spans="1:50" x14ac:dyDescent="0.2"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</row>
    <row r="39" spans="1:50" x14ac:dyDescent="0.2"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</row>
    <row r="40" spans="1:50" x14ac:dyDescent="0.2"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</row>
    <row r="41" spans="1:50" ht="13.2" thickBot="1" x14ac:dyDescent="0.25">
      <c r="A41" s="8" t="s">
        <v>15</v>
      </c>
      <c r="B41" s="33"/>
      <c r="C41" s="33"/>
      <c r="D41" s="33"/>
      <c r="E41" s="33"/>
      <c r="F41" s="33"/>
      <c r="G41" s="33"/>
      <c r="H41" s="33"/>
      <c r="I41" s="33"/>
      <c r="J41" s="13" t="s">
        <v>7</v>
      </c>
      <c r="K41" s="43" t="s">
        <v>8</v>
      </c>
      <c r="L41" s="44" t="s">
        <v>1</v>
      </c>
      <c r="M41" s="45" t="s">
        <v>2</v>
      </c>
      <c r="N41" s="44" t="s">
        <v>3</v>
      </c>
      <c r="O41" s="46" t="s">
        <v>4</v>
      </c>
      <c r="P41" s="43" t="s">
        <v>5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</row>
    <row r="42" spans="1:50" s="11" customFormat="1" x14ac:dyDescent="0.2">
      <c r="A42" s="9" t="s">
        <v>26</v>
      </c>
      <c r="B42" s="10"/>
      <c r="C42" s="10"/>
      <c r="D42" s="10"/>
      <c r="E42" s="10"/>
      <c r="F42" s="10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</row>
    <row r="43" spans="1:50" s="13" customFormat="1" x14ac:dyDescent="0.2">
      <c r="A43" s="12" t="s">
        <v>27</v>
      </c>
      <c r="B43" s="12" t="s">
        <v>28</v>
      </c>
      <c r="C43" s="12" t="s">
        <v>29</v>
      </c>
      <c r="D43" s="12"/>
      <c r="E43" s="12"/>
      <c r="F43" s="12"/>
      <c r="G43" s="13" t="s">
        <v>32</v>
      </c>
      <c r="H43" s="13" t="s">
        <v>33</v>
      </c>
      <c r="I43" s="13" t="s">
        <v>34</v>
      </c>
      <c r="J43" s="13" t="s">
        <v>79</v>
      </c>
      <c r="K43" s="13" t="s">
        <v>8</v>
      </c>
      <c r="L43" s="13" t="s">
        <v>1</v>
      </c>
      <c r="M43" s="13" t="s">
        <v>2</v>
      </c>
      <c r="N43" s="13" t="s">
        <v>3</v>
      </c>
      <c r="O43" s="13" t="s">
        <v>4</v>
      </c>
      <c r="P43" s="13" t="s">
        <v>5</v>
      </c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</row>
    <row r="44" spans="1:50" s="11" customFormat="1" x14ac:dyDescent="0.2">
      <c r="A44" s="14" t="s">
        <v>35</v>
      </c>
      <c r="B44" s="10" t="s">
        <v>36</v>
      </c>
      <c r="C44" s="15"/>
      <c r="D44" s="16"/>
      <c r="E44" s="17"/>
      <c r="F44" s="17"/>
      <c r="G44" s="18"/>
      <c r="H44" s="18" t="s">
        <v>39</v>
      </c>
      <c r="I44" s="18"/>
      <c r="J44" s="18" t="s">
        <v>80</v>
      </c>
      <c r="K44" s="18" t="s">
        <v>41</v>
      </c>
      <c r="L44" s="18" t="s">
        <v>42</v>
      </c>
      <c r="M44" s="18" t="s">
        <v>43</v>
      </c>
      <c r="N44" s="18" t="s">
        <v>42</v>
      </c>
      <c r="O44" s="18" t="s">
        <v>44</v>
      </c>
      <c r="P44" s="18" t="s">
        <v>41</v>
      </c>
      <c r="Q44" s="49"/>
      <c r="R44" s="49"/>
      <c r="S44" s="49"/>
      <c r="T44" s="49"/>
      <c r="U44" s="49"/>
      <c r="V44" s="49"/>
      <c r="W44" s="49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</row>
    <row r="45" spans="1:50" s="11" customFormat="1" x14ac:dyDescent="0.2">
      <c r="A45" s="14" t="s">
        <v>45</v>
      </c>
      <c r="B45" s="10" t="s">
        <v>46</v>
      </c>
      <c r="C45" s="15"/>
      <c r="D45" s="19"/>
      <c r="E45" s="15"/>
      <c r="F45" s="15"/>
      <c r="G45" s="20"/>
      <c r="H45" s="20" t="s">
        <v>49</v>
      </c>
      <c r="I45" s="20"/>
      <c r="J45" s="11">
        <v>0</v>
      </c>
      <c r="K45" s="11">
        <v>0</v>
      </c>
      <c r="L45" s="11">
        <v>7</v>
      </c>
      <c r="M45" s="11">
        <v>2.5</v>
      </c>
      <c r="N45" s="11">
        <v>5</v>
      </c>
      <c r="O45" s="11">
        <v>0.5</v>
      </c>
      <c r="P45" s="11">
        <v>2.5</v>
      </c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</row>
    <row r="46" spans="1:50" s="11" customFormat="1" x14ac:dyDescent="0.2">
      <c r="A46" s="14" t="s">
        <v>50</v>
      </c>
      <c r="B46" s="10" t="s">
        <v>51</v>
      </c>
      <c r="C46" s="10"/>
      <c r="D46" s="19"/>
      <c r="E46" s="15"/>
      <c r="F46" s="15"/>
      <c r="G46" s="20"/>
      <c r="H46" s="20" t="s">
        <v>54</v>
      </c>
      <c r="I46" s="20"/>
      <c r="J46" s="11">
        <v>0</v>
      </c>
      <c r="K46" s="11">
        <v>0</v>
      </c>
      <c r="L46" s="11">
        <v>15</v>
      </c>
      <c r="M46" s="11">
        <v>10</v>
      </c>
      <c r="N46" s="11">
        <v>1</v>
      </c>
      <c r="O46" s="11">
        <v>1</v>
      </c>
      <c r="P46" s="11">
        <v>3</v>
      </c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</row>
    <row r="47" spans="1:50" s="11" customFormat="1" x14ac:dyDescent="0.2">
      <c r="A47" s="14" t="s">
        <v>55</v>
      </c>
      <c r="B47" s="10" t="s">
        <v>56</v>
      </c>
      <c r="C47" s="10"/>
      <c r="D47" s="14"/>
      <c r="E47" s="10"/>
      <c r="F47" s="10"/>
      <c r="H47" s="11" t="s">
        <v>58</v>
      </c>
      <c r="J47" s="21">
        <v>4.5138888888888892E-4</v>
      </c>
      <c r="K47" s="21">
        <v>4.5138888888888893E-3</v>
      </c>
      <c r="L47" s="21">
        <v>7.3726851851851861E-3</v>
      </c>
      <c r="M47" s="21">
        <v>1.1643518518518518E-2</v>
      </c>
      <c r="N47" s="21">
        <v>1.4571759259259258E-2</v>
      </c>
      <c r="O47" s="21">
        <v>2.1701388888888892E-2</v>
      </c>
      <c r="P47" s="21">
        <v>2.3819444444444445E-2</v>
      </c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</row>
    <row r="48" spans="1:50" s="11" customFormat="1" x14ac:dyDescent="0.2">
      <c r="A48" s="14" t="s">
        <v>59</v>
      </c>
      <c r="B48" s="10">
        <v>1</v>
      </c>
      <c r="C48" s="10"/>
      <c r="D48" s="14"/>
      <c r="E48" s="10"/>
      <c r="F48" s="10"/>
      <c r="H48" s="11" t="s">
        <v>62</v>
      </c>
      <c r="J48" s="21">
        <v>1.4699074074074074E-3</v>
      </c>
      <c r="K48" s="21">
        <v>5.3819444444444453E-3</v>
      </c>
      <c r="L48" s="21">
        <v>8.9351851851851866E-3</v>
      </c>
      <c r="M48" s="21">
        <v>1.3414351851851851E-2</v>
      </c>
      <c r="N48" s="21">
        <v>1.5520833333333333E-2</v>
      </c>
      <c r="O48" s="21">
        <v>2.2719907407407411E-2</v>
      </c>
      <c r="P48" s="21">
        <v>2.4664351851851851E-2</v>
      </c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</row>
    <row r="49" spans="1:53" s="11" customFormat="1" x14ac:dyDescent="0.2">
      <c r="A49" s="14" t="s">
        <v>63</v>
      </c>
      <c r="B49" s="10">
        <v>1</v>
      </c>
      <c r="C49" s="10"/>
      <c r="D49" s="14"/>
      <c r="E49" s="10"/>
      <c r="F49" s="10"/>
      <c r="H49" s="11" t="s">
        <v>65</v>
      </c>
      <c r="J49" s="11">
        <v>44</v>
      </c>
      <c r="K49" s="11">
        <v>37</v>
      </c>
      <c r="L49" s="11">
        <v>68</v>
      </c>
      <c r="M49" s="11">
        <v>77</v>
      </c>
      <c r="N49" s="11">
        <v>41</v>
      </c>
      <c r="O49" s="11">
        <v>44</v>
      </c>
      <c r="P49" s="11">
        <v>37</v>
      </c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</row>
    <row r="50" spans="1:53" s="11" customFormat="1" x14ac:dyDescent="0.2">
      <c r="A50" s="14" t="s">
        <v>66</v>
      </c>
      <c r="B50" s="10">
        <v>0.05</v>
      </c>
      <c r="C50" s="10" t="s">
        <v>67</v>
      </c>
      <c r="D50" s="14" t="s">
        <v>0</v>
      </c>
      <c r="E50" s="10" t="s">
        <v>68</v>
      </c>
      <c r="F50" s="10"/>
      <c r="G50" s="11" t="s">
        <v>74</v>
      </c>
      <c r="H50" s="34" t="s">
        <v>89</v>
      </c>
      <c r="I50" s="34" t="s">
        <v>48</v>
      </c>
      <c r="J50" s="34">
        <v>1.7557</v>
      </c>
      <c r="K50" s="34">
        <v>1.2363</v>
      </c>
      <c r="L50" s="34">
        <v>0.62629999999999997</v>
      </c>
      <c r="M50" s="34">
        <v>1.3031999999999999</v>
      </c>
      <c r="N50" s="34">
        <v>0.68730000000000002</v>
      </c>
      <c r="O50" s="34">
        <v>1.5035000000000001</v>
      </c>
      <c r="P50" s="34">
        <v>1.4937</v>
      </c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13"/>
      <c r="AZ50" s="13"/>
      <c r="BA50" s="13"/>
    </row>
    <row r="51" spans="1:53" s="11" customFormat="1" x14ac:dyDescent="0.2">
      <c r="A51" s="14" t="s">
        <v>70</v>
      </c>
      <c r="B51" s="10">
        <v>0.1</v>
      </c>
      <c r="C51" s="10" t="s">
        <v>71</v>
      </c>
      <c r="D51" s="14"/>
      <c r="E51" s="10"/>
      <c r="F51" s="10"/>
      <c r="H51" s="11" t="s">
        <v>90</v>
      </c>
      <c r="I51" s="11" t="s">
        <v>73</v>
      </c>
      <c r="J51" s="11">
        <v>-0.1295</v>
      </c>
      <c r="K51" s="11">
        <v>-0.25900000000000001</v>
      </c>
      <c r="L51" s="11">
        <v>5.2900000000000003E-2</v>
      </c>
      <c r="M51" s="11">
        <v>2.3E-3</v>
      </c>
      <c r="N51" s="11">
        <v>-1.1326000000000001</v>
      </c>
      <c r="O51" s="11">
        <v>5.5199999999999999E-2</v>
      </c>
      <c r="P51" s="11">
        <v>-0.13289999999999999</v>
      </c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</row>
    <row r="52" spans="1:53" s="26" customFormat="1" ht="13.2" thickBot="1" x14ac:dyDescent="0.25">
      <c r="A52" s="24" t="s">
        <v>76</v>
      </c>
      <c r="B52" s="25">
        <v>2</v>
      </c>
      <c r="C52" s="25" t="s">
        <v>77</v>
      </c>
      <c r="D52" s="24"/>
      <c r="E52" s="25"/>
      <c r="F52" s="25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</row>
    <row r="53" spans="1:53" x14ac:dyDescent="0.2"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</row>
    <row r="54" spans="1:53" x14ac:dyDescent="0.2">
      <c r="A54" s="27" t="s">
        <v>87</v>
      </c>
      <c r="B54" s="57" t="str">
        <f>L41</f>
        <v>1PM</v>
      </c>
      <c r="G54" s="37"/>
      <c r="H54" s="27" t="s">
        <v>136</v>
      </c>
      <c r="I54" s="107"/>
      <c r="J54" s="2" t="s">
        <v>139</v>
      </c>
      <c r="K54" s="108">
        <v>0</v>
      </c>
      <c r="L54" s="38">
        <f>'1-calibration and chemical BG'!L40</f>
        <v>-1.5881259372656512E-2</v>
      </c>
      <c r="M54" s="38">
        <f>'1-calibration and chemical BG'!N40</f>
        <v>-4.1687599951574443E-2</v>
      </c>
      <c r="N54" s="38">
        <f>'1-calibration and chemical BG'!P40</f>
        <v>-2.19876619518163E-3</v>
      </c>
      <c r="O54" s="38">
        <f>'1-calibration and chemical BG'!R40</f>
        <v>-2.4898766812083983E-2</v>
      </c>
      <c r="P54" s="38">
        <f>'1-calibration and chemical BG'!T40</f>
        <v>-7.798767428678046E-3</v>
      </c>
      <c r="Q54" s="38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</row>
    <row r="55" spans="1:53" x14ac:dyDescent="0.2">
      <c r="A55" s="27" t="s">
        <v>88</v>
      </c>
      <c r="B55" s="57" t="str">
        <f>O41</f>
        <v>4U</v>
      </c>
      <c r="G55" s="37"/>
      <c r="H55" s="27" t="s">
        <v>137</v>
      </c>
      <c r="I55" s="107"/>
      <c r="J55" s="2" t="s">
        <v>139</v>
      </c>
      <c r="K55" s="108">
        <f>K54</f>
        <v>0</v>
      </c>
      <c r="L55" s="108">
        <f t="shared" ref="L55:P55" si="7">K55+L54</f>
        <v>-1.5881259372656512E-2</v>
      </c>
      <c r="M55" s="108">
        <f t="shared" si="7"/>
        <v>-5.7568859324230955E-2</v>
      </c>
      <c r="N55" s="108">
        <f>M55+N54</f>
        <v>-5.9767625519412587E-2</v>
      </c>
      <c r="O55" s="108">
        <f t="shared" si="7"/>
        <v>-8.4666392331496573E-2</v>
      </c>
      <c r="P55" s="108">
        <f t="shared" si="7"/>
        <v>-9.2465159760174623E-2</v>
      </c>
      <c r="Q55" s="108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</row>
    <row r="56" spans="1:53" x14ac:dyDescent="0.2">
      <c r="G56" s="37"/>
      <c r="H56" s="107" t="s">
        <v>138</v>
      </c>
      <c r="I56" s="107"/>
      <c r="J56" s="2" t="s">
        <v>139</v>
      </c>
      <c r="K56" s="35">
        <f t="shared" ref="K56" si="8">K52-K55</f>
        <v>0</v>
      </c>
      <c r="L56" s="35">
        <f>L50-L55</f>
        <v>0.64218125937265647</v>
      </c>
      <c r="M56" s="35">
        <f t="shared" ref="M56:P56" si="9">M50-M55</f>
        <v>1.3607688593242309</v>
      </c>
      <c r="N56" s="35">
        <f t="shared" si="9"/>
        <v>0.74706762551941264</v>
      </c>
      <c r="O56" s="35">
        <f t="shared" si="9"/>
        <v>1.5881663923314966</v>
      </c>
      <c r="P56" s="35">
        <f t="shared" si="9"/>
        <v>1.5861651597601747</v>
      </c>
      <c r="Q56" s="35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</row>
    <row r="57" spans="1:53" x14ac:dyDescent="0.2">
      <c r="G57" s="37"/>
      <c r="H57" s="109" t="s">
        <v>140</v>
      </c>
      <c r="I57" s="39"/>
      <c r="J57" s="2" t="s">
        <v>139</v>
      </c>
      <c r="K57" s="38">
        <f t="shared" ref="K57:P57" si="10">K56/K26</f>
        <v>0</v>
      </c>
      <c r="L57" s="38">
        <f t="shared" si="10"/>
        <v>0.64703401448126596</v>
      </c>
      <c r="M57" s="38">
        <f t="shared" si="10"/>
        <v>1.3779414547034727</v>
      </c>
      <c r="N57" s="38">
        <f t="shared" si="10"/>
        <v>0.75687388700936298</v>
      </c>
      <c r="O57" s="38">
        <f t="shared" si="10"/>
        <v>1.6114303452879462</v>
      </c>
      <c r="P57" s="38">
        <f t="shared" si="10"/>
        <v>1.6118175243289004</v>
      </c>
      <c r="Q57" s="53"/>
      <c r="R57" s="53"/>
      <c r="S57" s="53"/>
      <c r="T57" s="53"/>
      <c r="U57" s="53"/>
      <c r="V57" s="53"/>
      <c r="W57" s="53"/>
      <c r="X57" s="53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</row>
    <row r="58" spans="1:53" s="36" customFormat="1" x14ac:dyDescent="0.2">
      <c r="G58" s="39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</row>
    <row r="59" spans="1:53" x14ac:dyDescent="0.2">
      <c r="G59" s="37"/>
      <c r="H59" s="37"/>
      <c r="I59" s="37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31"/>
      <c r="U59" s="31"/>
      <c r="V59" s="31"/>
      <c r="W59" s="31"/>
      <c r="X59" s="31"/>
    </row>
    <row r="60" spans="1:53" x14ac:dyDescent="0.2"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</row>
    <row r="61" spans="1:53" ht="13.2" thickBot="1" x14ac:dyDescent="0.25">
      <c r="G61" s="37"/>
      <c r="H61" s="27" t="s">
        <v>92</v>
      </c>
      <c r="I61" s="37"/>
      <c r="J61" s="37"/>
      <c r="K61" s="38"/>
      <c r="L61" s="38">
        <f t="shared" ref="L61:P61" si="11">L57-$L$57</f>
        <v>0</v>
      </c>
      <c r="M61" s="38">
        <f t="shared" si="11"/>
        <v>0.73090744022220677</v>
      </c>
      <c r="N61" s="38">
        <f t="shared" si="11"/>
        <v>0.10983987252809702</v>
      </c>
      <c r="O61" s="38">
        <f t="shared" si="11"/>
        <v>0.96439633080668019</v>
      </c>
      <c r="P61" s="38">
        <f t="shared" si="11"/>
        <v>0.96478350984763439</v>
      </c>
      <c r="Q61" s="38"/>
      <c r="R61" s="38"/>
      <c r="S61" s="38"/>
      <c r="T61" s="35"/>
      <c r="U61" s="35"/>
      <c r="V61" s="35"/>
      <c r="W61" s="35"/>
      <c r="X61" s="35"/>
    </row>
    <row r="62" spans="1:53" ht="13.2" thickBot="1" x14ac:dyDescent="0.25">
      <c r="G62" s="37"/>
      <c r="H62" s="114" t="s">
        <v>91</v>
      </c>
      <c r="I62" s="115"/>
      <c r="J62" s="58"/>
      <c r="K62" s="59"/>
      <c r="L62" s="59">
        <f>L61/$O$61</f>
        <v>0</v>
      </c>
      <c r="M62" s="59">
        <f>M61/$O$61</f>
        <v>0.75789114586409823</v>
      </c>
      <c r="N62" s="59">
        <f>N61/$O$61</f>
        <v>0.11389495067470883</v>
      </c>
      <c r="O62" s="59">
        <f>O61/$O$61</f>
        <v>1</v>
      </c>
      <c r="P62" s="60">
        <f>P61/$O$61</f>
        <v>1.000401472951095</v>
      </c>
      <c r="Q62" s="37"/>
      <c r="R62" s="37"/>
      <c r="S62" s="37"/>
    </row>
    <row r="63" spans="1:53" x14ac:dyDescent="0.2">
      <c r="A63" s="32" t="s">
        <v>13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</row>
  </sheetData>
  <mergeCells count="1">
    <mergeCell ref="H62:I62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1508760</xdr:colOff>
                    <xdr:row>1</xdr:row>
                    <xdr:rowOff>137160</xdr:rowOff>
                  </from>
                  <to>
                    <xdr:col>1</xdr:col>
                    <xdr:colOff>106680</xdr:colOff>
                    <xdr:row>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1516380</xdr:colOff>
                    <xdr:row>2</xdr:row>
                    <xdr:rowOff>137160</xdr:rowOff>
                  </from>
                  <to>
                    <xdr:col>1</xdr:col>
                    <xdr:colOff>114300</xdr:colOff>
                    <xdr:row>4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1-calibration and chemical BG</vt:lpstr>
      <vt:lpstr>2-data</vt:lpstr>
      <vt:lpstr>UnknownSampleCheck</vt:lpstr>
      <vt:lpstr>VolumeCorr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Komlodit</dc:creator>
  <cp:lastModifiedBy>Luiza Cardoso</cp:lastModifiedBy>
  <dcterms:created xsi:type="dcterms:W3CDTF">2019-07-23T06:20:11Z</dcterms:created>
  <dcterms:modified xsi:type="dcterms:W3CDTF">2020-07-24T08:12:08Z</dcterms:modified>
</cp:coreProperties>
</file>