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3.xml" ContentType="application/vnd.openxmlformats-officedocument.spreadsheetml.comment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omments4.xml" ContentType="application/vnd.openxmlformats-officedocument.spreadsheetml.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3B_MiPNet-documents\DatLab 7 management\NEW after DatLab 7.4\H2O2 analysis template corrected\"/>
    </mc:Choice>
  </mc:AlternateContent>
  <xr:revisionPtr revIDLastSave="0" documentId="13_ncr:1_{3266B801-0535-48FF-80BC-A28621815D51}" xr6:coauthVersionLast="47" xr6:coauthVersionMax="47" xr10:uidLastSave="{00000000-0000-0000-0000-000000000000}"/>
  <bookViews>
    <workbookView xWindow="-120" yWindow="-120" windowWidth="29040" windowHeight="15840" tabRatio="707" activeTab="3" xr2:uid="{00000000-000D-0000-FFFF-FFFF00000000}"/>
  </bookViews>
  <sheets>
    <sheet name="O2&amp;AmR MiR05-Kit#0915" sheetId="83" r:id="rId1"/>
    <sheet name="O2k&amp;Amp MiR05-Kit#18.02872" sheetId="84" r:id="rId2"/>
    <sheet name="O2k&amp;AmR MiR05-Kit#19.01689" sheetId="85" r:id="rId3"/>
    <sheet name="O2&amp;Amp MiR05-Kit#20J01923" sheetId="86" r:id="rId4"/>
  </sheets>
  <definedNames>
    <definedName name="_xlnm._FilterDatabase" localSheetId="0" hidden="1">#REF!</definedName>
    <definedName name="_xlnm.Print_Area" localSheetId="0">'O2&amp;AmR MiR05-Kit#0915'!$A$1:$K$78</definedName>
    <definedName name="Titrvol20">'O2&amp;Amp MiR05-Kit#20J01923'!$I$22</definedName>
    <definedName name="UnknownS20">'O2&amp;Amp MiR05-Kit#20J01923'!$I$11</definedName>
    <definedName name="UnknownSample">'O2k&amp;Amp MiR05-Kit#18.02872'!$I$11</definedName>
    <definedName name="UnknownSample3">'O2k&amp;AmR MiR05-Kit#19.01689'!$I$11</definedName>
    <definedName name="UnknownSampleCheck">'O2&amp;AmR MiR05-Kit#0915'!$I$11</definedName>
    <definedName name="VolumeCorr">'O2&amp;AmR MiR05-Kit#0915'!$I$22</definedName>
    <definedName name="VolumeCorr2">'O2k&amp;Amp MiR05-Kit#18.02872'!$I$22</definedName>
    <definedName name="VolumeCorr3">'O2k&amp;AmR MiR05-Kit#19.01689'!$I$22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4" i="86" l="1"/>
  <c r="U54" i="84"/>
  <c r="U54" i="83"/>
  <c r="V54" i="86"/>
  <c r="W54" i="86"/>
  <c r="X54" i="86"/>
  <c r="Y54" i="86"/>
  <c r="Z54" i="86"/>
  <c r="U54" i="86"/>
  <c r="U56" i="86" s="1"/>
  <c r="U57" i="86" s="1"/>
  <c r="U58" i="86" s="1"/>
  <c r="V54" i="85"/>
  <c r="W54" i="85"/>
  <c r="X54" i="85"/>
  <c r="Y54" i="85"/>
  <c r="Z54" i="85"/>
  <c r="AA54" i="85"/>
  <c r="U54" i="85"/>
  <c r="V54" i="84"/>
  <c r="W54" i="84"/>
  <c r="X54" i="84"/>
  <c r="Y54" i="84"/>
  <c r="Z54" i="84"/>
  <c r="AA54" i="84"/>
  <c r="V54" i="83"/>
  <c r="W54" i="83"/>
  <c r="X54" i="83"/>
  <c r="Y54" i="83"/>
  <c r="Z54" i="83"/>
  <c r="AA54" i="83"/>
  <c r="X21" i="86"/>
  <c r="Y56" i="86"/>
  <c r="Y57" i="86" s="1"/>
  <c r="Y58" i="86" s="1"/>
  <c r="AA53" i="86"/>
  <c r="Z53" i="86"/>
  <c r="Y53" i="86"/>
  <c r="X53" i="86"/>
  <c r="W53" i="86"/>
  <c r="V53" i="86"/>
  <c r="U53" i="86"/>
  <c r="V23" i="86"/>
  <c r="W23" i="86" s="1"/>
  <c r="X23" i="86" s="1"/>
  <c r="Y23" i="86" s="1"/>
  <c r="Z23" i="86" s="1"/>
  <c r="AA23" i="86" s="1"/>
  <c r="AE20" i="86"/>
  <c r="AE19" i="86"/>
  <c r="AA17" i="86"/>
  <c r="AA18" i="86" s="1"/>
  <c r="Z17" i="86"/>
  <c r="Z21" i="86" s="1"/>
  <c r="Y17" i="86"/>
  <c r="Y21" i="86" s="1"/>
  <c r="X17" i="86"/>
  <c r="W17" i="86"/>
  <c r="W18" i="86" s="1"/>
  <c r="V17" i="86"/>
  <c r="V18" i="86" s="1"/>
  <c r="V21" i="86" l="1"/>
  <c r="AA21" i="86"/>
  <c r="W21" i="86"/>
  <c r="Y62" i="86"/>
  <c r="Y30" i="86" s="1"/>
  <c r="Y32" i="86" s="1"/>
  <c r="Y29" i="86"/>
  <c r="X56" i="86"/>
  <c r="X57" i="86" s="1"/>
  <c r="X58" i="86" s="1"/>
  <c r="AA22" i="86"/>
  <c r="Z22" i="86"/>
  <c r="Z20" i="86" s="1"/>
  <c r="W56" i="86"/>
  <c r="W57" i="86" s="1"/>
  <c r="W58" i="86" s="1"/>
  <c r="Z18" i="86"/>
  <c r="V22" i="86"/>
  <c r="AA56" i="86"/>
  <c r="AA57" i="86" s="1"/>
  <c r="AA58" i="86" s="1"/>
  <c r="V56" i="86"/>
  <c r="V57" i="86" s="1"/>
  <c r="V58" i="86" s="1"/>
  <c r="Z56" i="86"/>
  <c r="Z57" i="86" s="1"/>
  <c r="Z58" i="86" s="1"/>
  <c r="X22" i="86"/>
  <c r="X19" i="86"/>
  <c r="Y19" i="86"/>
  <c r="X18" i="86"/>
  <c r="Z19" i="86"/>
  <c r="Y18" i="86"/>
  <c r="W19" i="86"/>
  <c r="AA19" i="86"/>
  <c r="Z29" i="86" l="1"/>
  <c r="Z62" i="86"/>
  <c r="Z30" i="86" s="1"/>
  <c r="X29" i="86"/>
  <c r="X62" i="86"/>
  <c r="X30" i="86" s="1"/>
  <c r="X32" i="86" s="1"/>
  <c r="V29" i="86"/>
  <c r="V62" i="86"/>
  <c r="V30" i="86" s="1"/>
  <c r="W62" i="86"/>
  <c r="W30" i="86" s="1"/>
  <c r="W29" i="86"/>
  <c r="AA62" i="86"/>
  <c r="AA30" i="86" s="1"/>
  <c r="AA29" i="86"/>
  <c r="AA20" i="86"/>
  <c r="X20" i="86"/>
  <c r="V20" i="86"/>
  <c r="Y22" i="86"/>
  <c r="Y20" i="86" s="1"/>
  <c r="W22" i="86"/>
  <c r="W20" i="86" s="1"/>
  <c r="V19" i="86"/>
  <c r="V32" i="86" l="1"/>
  <c r="V31" i="86"/>
  <c r="AA32" i="86"/>
  <c r="AA31" i="86"/>
  <c r="Z32" i="86"/>
  <c r="Z31" i="86"/>
  <c r="W32" i="86"/>
  <c r="W31" i="86"/>
  <c r="X31" i="86"/>
  <c r="Y31" i="86"/>
  <c r="AA56" i="84"/>
  <c r="AA57" i="84" s="1"/>
  <c r="AA58" i="84" s="1"/>
  <c r="W56" i="84"/>
  <c r="W57" i="84" s="1"/>
  <c r="W58" i="84" s="1"/>
  <c r="AA53" i="84"/>
  <c r="Z53" i="84"/>
  <c r="Y53" i="84"/>
  <c r="X53" i="84"/>
  <c r="W53" i="84"/>
  <c r="V53" i="84"/>
  <c r="U53" i="84"/>
  <c r="V23" i="84"/>
  <c r="W23" i="84" s="1"/>
  <c r="AE20" i="84"/>
  <c r="AE19" i="84"/>
  <c r="AA17" i="84"/>
  <c r="Z17" i="84"/>
  <c r="Y17" i="84"/>
  <c r="X17" i="84"/>
  <c r="W17" i="84"/>
  <c r="V17" i="84"/>
  <c r="V21" i="84" s="1"/>
  <c r="AA53" i="85"/>
  <c r="Z53" i="85"/>
  <c r="Y53" i="85"/>
  <c r="X53" i="85"/>
  <c r="W53" i="85"/>
  <c r="V53" i="85"/>
  <c r="U53" i="85"/>
  <c r="V23" i="85"/>
  <c r="W23" i="85" s="1"/>
  <c r="X23" i="85" s="1"/>
  <c r="AE20" i="85"/>
  <c r="AE19" i="85"/>
  <c r="AA17" i="85"/>
  <c r="AA18" i="85" s="1"/>
  <c r="Z17" i="85"/>
  <c r="Y17" i="85"/>
  <c r="X17" i="85"/>
  <c r="W17" i="85"/>
  <c r="W18" i="85" s="1"/>
  <c r="V17" i="85"/>
  <c r="V21" i="85" s="1"/>
  <c r="W62" i="84" l="1"/>
  <c r="W30" i="84" s="1"/>
  <c r="W29" i="84"/>
  <c r="AA62" i="84"/>
  <c r="AA30" i="84" s="1"/>
  <c r="AA29" i="84"/>
  <c r="U56" i="85"/>
  <c r="U57" i="85" s="1"/>
  <c r="U58" i="85" s="1"/>
  <c r="Y56" i="85"/>
  <c r="Y57" i="85" s="1"/>
  <c r="Y58" i="85" s="1"/>
  <c r="X56" i="84"/>
  <c r="X57" i="84" s="1"/>
  <c r="X58" i="84" s="1"/>
  <c r="X29" i="84" s="1"/>
  <c r="U56" i="84"/>
  <c r="U57" i="84" s="1"/>
  <c r="U58" i="84" s="1"/>
  <c r="Y56" i="84"/>
  <c r="Y57" i="84" s="1"/>
  <c r="Y58" i="84" s="1"/>
  <c r="Y29" i="84" s="1"/>
  <c r="V56" i="84"/>
  <c r="V57" i="84" s="1"/>
  <c r="V58" i="84" s="1"/>
  <c r="V29" i="84" s="1"/>
  <c r="Z56" i="84"/>
  <c r="Z57" i="84" s="1"/>
  <c r="Z58" i="84" s="1"/>
  <c r="Z29" i="84" s="1"/>
  <c r="Z56" i="85"/>
  <c r="Z57" i="85" s="1"/>
  <c r="Z58" i="85" s="1"/>
  <c r="W56" i="85"/>
  <c r="W57" i="85" s="1"/>
  <c r="W58" i="85" s="1"/>
  <c r="W29" i="85" s="1"/>
  <c r="AA56" i="85"/>
  <c r="AA57" i="85" s="1"/>
  <c r="AA58" i="85" s="1"/>
  <c r="X18" i="85"/>
  <c r="X21" i="85"/>
  <c r="W21" i="85"/>
  <c r="W21" i="84"/>
  <c r="W18" i="84"/>
  <c r="X23" i="84"/>
  <c r="Y23" i="84" s="1"/>
  <c r="Z23" i="84" s="1"/>
  <c r="AA23" i="84" s="1"/>
  <c r="AA21" i="84" s="1"/>
  <c r="X18" i="84"/>
  <c r="AA18" i="84"/>
  <c r="Y18" i="84"/>
  <c r="V18" i="84"/>
  <c r="Z18" i="84"/>
  <c r="V56" i="85"/>
  <c r="V57" i="85" s="1"/>
  <c r="V58" i="85" s="1"/>
  <c r="V29" i="85" s="1"/>
  <c r="X56" i="85"/>
  <c r="X57" i="85" s="1"/>
  <c r="X58" i="85" s="1"/>
  <c r="Y23" i="85"/>
  <c r="Z23" i="85" s="1"/>
  <c r="AA23" i="85" s="1"/>
  <c r="AA21" i="85" s="1"/>
  <c r="Y18" i="85"/>
  <c r="V18" i="85"/>
  <c r="Z18" i="85"/>
  <c r="Y62" i="85" l="1"/>
  <c r="Y30" i="85" s="1"/>
  <c r="Y29" i="85"/>
  <c r="Z62" i="85"/>
  <c r="Z30" i="85" s="1"/>
  <c r="Z29" i="85"/>
  <c r="X62" i="85"/>
  <c r="X30" i="85" s="1"/>
  <c r="X29" i="85"/>
  <c r="AA62" i="85"/>
  <c r="AA30" i="85" s="1"/>
  <c r="AA32" i="85" s="1"/>
  <c r="AA29" i="85"/>
  <c r="Z62" i="84"/>
  <c r="Z30" i="84" s="1"/>
  <c r="X62" i="84"/>
  <c r="X30" i="84" s="1"/>
  <c r="V62" i="84"/>
  <c r="V30" i="84" s="1"/>
  <c r="Y62" i="84"/>
  <c r="Y30" i="84" s="1"/>
  <c r="V62" i="85"/>
  <c r="V30" i="85" s="1"/>
  <c r="W62" i="85"/>
  <c r="W30" i="85" s="1"/>
  <c r="W22" i="85"/>
  <c r="AA22" i="85"/>
  <c r="X22" i="85"/>
  <c r="Z21" i="85"/>
  <c r="Z22" i="85" s="1"/>
  <c r="Z20" i="85" s="1"/>
  <c r="Y21" i="85"/>
  <c r="Y22" i="85" s="1"/>
  <c r="Y21" i="84"/>
  <c r="Z21" i="84"/>
  <c r="AA19" i="84" s="1"/>
  <c r="X21" i="84"/>
  <c r="AA22" i="84"/>
  <c r="V22" i="84"/>
  <c r="W22" i="84"/>
  <c r="W32" i="84"/>
  <c r="AA32" i="84"/>
  <c r="V22" i="85"/>
  <c r="AA19" i="85"/>
  <c r="Y31" i="84" l="1"/>
  <c r="X31" i="84"/>
  <c r="V31" i="84"/>
  <c r="W31" i="84"/>
  <c r="V32" i="84"/>
  <c r="AA31" i="84"/>
  <c r="Z31" i="84"/>
  <c r="Y32" i="84"/>
  <c r="W31" i="85"/>
  <c r="W32" i="85"/>
  <c r="AA31" i="85"/>
  <c r="V32" i="85"/>
  <c r="V31" i="85"/>
  <c r="Y31" i="85"/>
  <c r="Z31" i="85"/>
  <c r="Z32" i="84"/>
  <c r="Z32" i="85"/>
  <c r="Z19" i="85"/>
  <c r="X19" i="85"/>
  <c r="V19" i="85"/>
  <c r="X31" i="85"/>
  <c r="X32" i="85"/>
  <c r="Y32" i="85"/>
  <c r="Y19" i="85"/>
  <c r="W19" i="85"/>
  <c r="V19" i="84"/>
  <c r="Z22" i="84"/>
  <c r="AA20" i="84" s="1"/>
  <c r="Z19" i="84"/>
  <c r="X22" i="84"/>
  <c r="X19" i="84"/>
  <c r="Y22" i="84"/>
  <c r="Y19" i="84"/>
  <c r="X32" i="84"/>
  <c r="W19" i="84"/>
  <c r="Y20" i="85"/>
  <c r="AA20" i="85"/>
  <c r="X20" i="85"/>
  <c r="V20" i="85"/>
  <c r="W20" i="85"/>
  <c r="V20" i="84" l="1"/>
  <c r="Y20" i="84"/>
  <c r="Z20" i="84"/>
  <c r="W20" i="84"/>
  <c r="X20" i="84"/>
  <c r="U53" i="83" l="1"/>
  <c r="AE20" i="83"/>
  <c r="AE19" i="83"/>
  <c r="V23" i="83"/>
  <c r="W23" i="83" s="1"/>
  <c r="X23" i="83" s="1"/>
  <c r="Y23" i="83" s="1"/>
  <c r="Z23" i="83" s="1"/>
  <c r="AA23" i="83" s="1"/>
  <c r="V17" i="83"/>
  <c r="V21" i="83" s="1"/>
  <c r="W17" i="83"/>
  <c r="W21" i="83" s="1"/>
  <c r="X17" i="83"/>
  <c r="X21" i="83" s="1"/>
  <c r="Y17" i="83"/>
  <c r="Y21" i="83" s="1"/>
  <c r="Z17" i="83"/>
  <c r="Z21" i="83" s="1"/>
  <c r="AA17" i="83"/>
  <c r="AA21" i="83" s="1"/>
  <c r="V53" i="83"/>
  <c r="V56" i="83" s="1"/>
  <c r="V57" i="83" s="1"/>
  <c r="V58" i="83" s="1"/>
  <c r="W53" i="83"/>
  <c r="Z53" i="83"/>
  <c r="AA53" i="83"/>
  <c r="X53" i="83"/>
  <c r="Y53" i="83"/>
  <c r="V62" i="83" l="1"/>
  <c r="V30" i="83" s="1"/>
  <c r="V29" i="83"/>
  <c r="W56" i="83"/>
  <c r="W57" i="83" s="1"/>
  <c r="W58" i="83" s="1"/>
  <c r="AA56" i="83"/>
  <c r="AA57" i="83" s="1"/>
  <c r="AA58" i="83" s="1"/>
  <c r="X19" i="83"/>
  <c r="X22" i="83"/>
  <c r="AA22" i="83"/>
  <c r="AA19" i="83"/>
  <c r="W22" i="83"/>
  <c r="W19" i="83"/>
  <c r="Y22" i="83"/>
  <c r="Y19" i="83"/>
  <c r="Z22" i="83"/>
  <c r="Z20" i="83" s="1"/>
  <c r="Z19" i="83"/>
  <c r="V19" i="83"/>
  <c r="V22" i="83"/>
  <c r="V18" i="83"/>
  <c r="Z18" i="83"/>
  <c r="Y56" i="83"/>
  <c r="Y57" i="83" s="1"/>
  <c r="Y58" i="83" s="1"/>
  <c r="Y29" i="83" s="1"/>
  <c r="Y18" i="83"/>
  <c r="X18" i="83"/>
  <c r="X56" i="83"/>
  <c r="X57" i="83" s="1"/>
  <c r="X58" i="83" s="1"/>
  <c r="X29" i="83" s="1"/>
  <c r="Z56" i="83"/>
  <c r="Z57" i="83" s="1"/>
  <c r="Z58" i="83" s="1"/>
  <c r="Z29" i="83" s="1"/>
  <c r="W18" i="83"/>
  <c r="AA18" i="83"/>
  <c r="U56" i="83"/>
  <c r="U57" i="83" s="1"/>
  <c r="U58" i="83" s="1"/>
  <c r="AA62" i="83" l="1"/>
  <c r="AA29" i="83"/>
  <c r="W62" i="83"/>
  <c r="W30" i="83" s="1"/>
  <c r="W31" i="83" s="1"/>
  <c r="W29" i="83"/>
  <c r="X62" i="83"/>
  <c r="X30" i="83" s="1"/>
  <c r="X32" i="83" s="1"/>
  <c r="Y62" i="83"/>
  <c r="Y30" i="83" s="1"/>
  <c r="Y31" i="83" s="1"/>
  <c r="Z62" i="83"/>
  <c r="Z30" i="83" s="1"/>
  <c r="AA30" i="83"/>
  <c r="AA32" i="83" s="1"/>
  <c r="W20" i="83"/>
  <c r="V20" i="83"/>
  <c r="Y20" i="83"/>
  <c r="AA20" i="83"/>
  <c r="X20" i="83"/>
  <c r="W32" i="83"/>
  <c r="V31" i="83"/>
  <c r="V32" i="83"/>
  <c r="Z31" i="83" l="1"/>
  <c r="Z32" i="83"/>
  <c r="Y32" i="83"/>
  <c r="X31" i="83"/>
  <c r="AA31" i="8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0651AEC3-59EE-4DC6-A3BA-E6D719C7231A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Paste DatLab graph here, reduce to width 15 cm.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6EFDA2F5-0D9F-4490-A431-DB458ADCA699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77E8F9CC-4F5C-4859-B567-2053327EC845}">
      <text>
        <r>
          <rPr>
            <b/>
            <sz val="9"/>
            <color indexed="81"/>
            <rFont val="Tahoma"/>
            <family val="2"/>
          </rPr>
          <t>Paste DatLab graph here, reduce to width 15 cm.</t>
        </r>
      </text>
    </comment>
    <comment ref="A30" authorId="0" shapeId="0" xr:uid="{5C258EF4-96A5-4432-8B18-C82637AF8879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33125F90-C742-452C-931B-45AEFB114F22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6EC1DC8B-B8FD-4919-B612-01ACAEA4433E}">
      <text>
        <r>
          <rPr>
            <b/>
            <sz val="9"/>
            <color indexed="81"/>
            <rFont val="Tahoma"/>
            <family val="2"/>
          </rPr>
          <t>Paste DatLab graph here, reduce to width 15 cm.</t>
        </r>
      </text>
    </comment>
    <comment ref="A30" authorId="0" shapeId="0" xr:uid="{BF49153F-4595-4625-B67E-8E70206FBFC9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C512E480-9B88-438B-8A81-C9191667D4E2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3A5E887D-93B1-4DA8-954D-59E7DC993715}">
      <text>
        <r>
          <rPr>
            <b/>
            <sz val="9"/>
            <color indexed="81"/>
            <rFont val="Tahoma"/>
            <family val="2"/>
          </rPr>
          <t>Paste DatLab graph here, reduce to width 15 cm.</t>
        </r>
      </text>
    </comment>
    <comment ref="A30" authorId="0" shapeId="0" xr:uid="{71C28C34-D88A-48BE-9C83-CBD17B2F229D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sharedStrings.xml><?xml version="1.0" encoding="utf-8"?>
<sst xmlns="http://schemas.openxmlformats.org/spreadsheetml/2006/main" count="537" uniqueCount="139">
  <si>
    <t>Sample</t>
  </si>
  <si>
    <t>no ROX-corr.</t>
  </si>
  <si>
    <t>0 (before sample)</t>
  </si>
  <si>
    <t>1 (after sample)</t>
  </si>
  <si>
    <t>a°</t>
  </si>
  <si>
    <t>b°</t>
  </si>
  <si>
    <t>Sensitivity [V/µM]</t>
  </si>
  <si>
    <t>J°</t>
  </si>
  <si>
    <t>mV/s</t>
  </si>
  <si>
    <t>Enter the sensitivity values into the yellow boxes.Never leave the first box empty.</t>
  </si>
  <si>
    <t>Sensitivity of 0 (before sample) comes from the AmR calibration file.</t>
  </si>
  <si>
    <t>FCR</t>
  </si>
  <si>
    <t>Flux per V</t>
  </si>
  <si>
    <t>Reference state:</t>
  </si>
  <si>
    <t>Baseline state:</t>
  </si>
  <si>
    <t>Flux per V (bc)</t>
  </si>
  <si>
    <t>Residual oxygen consumption</t>
  </si>
  <si>
    <t>ROUTINE-respiration</t>
  </si>
  <si>
    <t>SUIT-006_AmR_mt_D048</t>
  </si>
  <si>
    <t>1mt</t>
  </si>
  <si>
    <t>1PM</t>
  </si>
  <si>
    <t>2D</t>
  </si>
  <si>
    <t>3Omy</t>
  </si>
  <si>
    <t>4U</t>
  </si>
  <si>
    <t>5Ama</t>
  </si>
  <si>
    <r>
      <t>Paste the sensitivity from the DatLab (from each 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calibration) in the yellow cells  (U to AA cells) </t>
    </r>
  </si>
  <si>
    <t>Titration volume correction</t>
  </si>
  <si>
    <t>Known sample concentration</t>
  </si>
  <si>
    <t>Unselect known sample correction if the sample concentration is not known</t>
  </si>
  <si>
    <r>
      <t>pmol</t>
    </r>
    <r>
      <rPr>
        <sz val="10"/>
        <rFont val="Calibri"/>
        <family val="2"/>
      </rPr>
      <t>·</t>
    </r>
    <r>
      <rPr>
        <sz val="10"/>
        <rFont val="Verdana"/>
        <family val="2"/>
      </rPr>
      <t>s</t>
    </r>
    <r>
      <rPr>
        <vertAlign val="superscript"/>
        <sz val="10"/>
        <rFont val="Verdana"/>
        <family val="2"/>
      </rPr>
      <t>-1</t>
    </r>
    <r>
      <rPr>
        <sz val="10"/>
        <rFont val="Calibri"/>
        <family val="2"/>
      </rPr>
      <t>·mL</t>
    </r>
    <r>
      <rPr>
        <vertAlign val="superscript"/>
        <sz val="10"/>
        <rFont val="Verdana"/>
        <family val="2"/>
      </rPr>
      <t>-1</t>
    </r>
  </si>
  <si>
    <r>
      <t>pmol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x</t>
    </r>
    <r>
      <rPr>
        <b/>
        <vertAlign val="superscript"/>
        <sz val="10"/>
        <color rgb="FFFF0000"/>
        <rFont val="Verdana"/>
        <family val="2"/>
      </rPr>
      <t>-1</t>
    </r>
  </si>
  <si>
    <r>
      <t>pmol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·mL</t>
    </r>
    <r>
      <rPr>
        <b/>
        <vertAlign val="superscript"/>
        <sz val="10"/>
        <color rgb="FFFF0000"/>
        <rFont val="Verdana"/>
        <family val="2"/>
      </rPr>
      <t>-1</t>
    </r>
  </si>
  <si>
    <t>Sample concentration correction factor</t>
  </si>
  <si>
    <t>Information</t>
  </si>
  <si>
    <t>For further instructions, see MiPNet24.10!</t>
  </si>
  <si>
    <t>Chamber volume</t>
  </si>
  <si>
    <t>mL</t>
  </si>
  <si>
    <t xml:space="preserve">Please check the equation used for MiR05. </t>
  </si>
  <si>
    <t>For details, see:MiPNet24.10</t>
  </si>
  <si>
    <t>O2k-Amp trace</t>
  </si>
  <si>
    <t>SUIT-006_AmR_mt_D048.DLP</t>
  </si>
  <si>
    <t>Timi</t>
  </si>
  <si>
    <t>H-0001</t>
  </si>
  <si>
    <t>P5A</t>
  </si>
  <si>
    <t>O2 calibration</t>
  </si>
  <si>
    <t>POS #</t>
  </si>
  <si>
    <t>Marks from</t>
  </si>
  <si>
    <t>Median</t>
  </si>
  <si>
    <t>Unit</t>
  </si>
  <si>
    <t>Protocol</t>
  </si>
  <si>
    <t>Temp</t>
  </si>
  <si>
    <t>°C</t>
  </si>
  <si>
    <t>State</t>
  </si>
  <si>
    <t>O2 background flux</t>
  </si>
  <si>
    <t>ROX</t>
  </si>
  <si>
    <t>N_L</t>
  </si>
  <si>
    <t>N_P</t>
  </si>
  <si>
    <t>N_E</t>
  </si>
  <si>
    <t>Sample type</t>
  </si>
  <si>
    <t>imt brain</t>
  </si>
  <si>
    <t>Air saturation</t>
  </si>
  <si>
    <t>µM</t>
  </si>
  <si>
    <t>Concentration</t>
  </si>
  <si>
    <t>Cohort</t>
  </si>
  <si>
    <t>mouse</t>
  </si>
  <si>
    <t>R1</t>
  </si>
  <si>
    <t>V</t>
  </si>
  <si>
    <t>Volume</t>
  </si>
  <si>
    <t>Sample code</t>
  </si>
  <si>
    <t>-</t>
  </si>
  <si>
    <t>R0</t>
  </si>
  <si>
    <t>Start</t>
  </si>
  <si>
    <t>Sample number</t>
  </si>
  <si>
    <t>pb</t>
  </si>
  <si>
    <t>kPa</t>
  </si>
  <si>
    <t>Stop</t>
  </si>
  <si>
    <t>Subsample number</t>
  </si>
  <si>
    <t>FM</t>
  </si>
  <si>
    <t>N Points</t>
  </si>
  <si>
    <t>Sample concentration</t>
  </si>
  <si>
    <t>mg/mL</t>
  </si>
  <si>
    <t>Medium</t>
  </si>
  <si>
    <t>MiR05-Kit</t>
  </si>
  <si>
    <t>5A: O2 concentration</t>
  </si>
  <si>
    <t>Sample amount</t>
  </si>
  <si>
    <t>mg</t>
  </si>
  <si>
    <t>O2 background a°</t>
  </si>
  <si>
    <t>pmol/(s*mL)</t>
  </si>
  <si>
    <t>X</t>
  </si>
  <si>
    <t>5A: O2 slope neg.</t>
  </si>
  <si>
    <t>O2 background b°</t>
  </si>
  <si>
    <t>J°1</t>
  </si>
  <si>
    <t>Chemical background flux</t>
  </si>
  <si>
    <t>5A: H2O2 raw</t>
  </si>
  <si>
    <t>5A: H2O2 slope</t>
  </si>
  <si>
    <t>brain imt</t>
  </si>
  <si>
    <r>
      <t>O2k-O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trace</t>
    </r>
  </si>
  <si>
    <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x</t>
    </r>
  </si>
  <si>
    <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x (bc)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</si>
  <si>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x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</si>
  <si>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x/O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x</t>
    </r>
  </si>
  <si>
    <r>
      <t>pmol·s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Verdana"/>
        <family val="2"/>
      </rPr>
      <t>·mL</t>
    </r>
    <r>
      <rPr>
        <b/>
        <vertAlign val="superscript"/>
        <sz val="10"/>
        <color rgb="FFFF0000"/>
        <rFont val="Verdana"/>
        <family val="2"/>
      </rPr>
      <t>-1</t>
    </r>
  </si>
  <si>
    <r>
      <t>pmol·s</t>
    </r>
    <r>
      <rPr>
        <vertAlign val="superscript"/>
        <sz val="10"/>
        <rFont val="Verdana"/>
        <family val="2"/>
      </rPr>
      <t>-1</t>
    </r>
    <r>
      <rPr>
        <sz val="10"/>
        <rFont val="Verdana"/>
        <family val="2"/>
      </rPr>
      <t>·mL</t>
    </r>
    <r>
      <rPr>
        <vertAlign val="superscript"/>
        <sz val="10"/>
        <rFont val="Verdana"/>
        <family val="2"/>
      </rPr>
      <t>-1</t>
    </r>
  </si>
  <si>
    <r>
      <t>pmol·s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Verdana"/>
        <family val="2"/>
      </rPr>
      <t>·x</t>
    </r>
    <r>
      <rPr>
        <b/>
        <vertAlign val="superscript"/>
        <sz val="10"/>
        <color rgb="FFFF0000"/>
        <rFont val="Verdana"/>
        <family val="2"/>
      </rPr>
      <t>-1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</si>
  <si>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V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</si>
  <si>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x (bc)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</si>
  <si>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amp,corr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</si>
  <si>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amp,BG</t>
    </r>
  </si>
  <si>
    <r>
      <rPr>
        <b/>
        <i/>
        <sz val="10"/>
        <color rgb="FF003300"/>
        <rFont val="Verdana"/>
        <family val="2"/>
      </rPr>
      <t>F</t>
    </r>
    <r>
      <rPr>
        <b/>
        <vertAlign val="subscript"/>
        <sz val="10"/>
        <color rgb="FF003300"/>
        <rFont val="Verdana"/>
        <family val="2"/>
      </rPr>
      <t>O2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</si>
  <si>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amp,BGr</t>
    </r>
  </si>
  <si>
    <r>
      <rPr>
        <b/>
        <i/>
        <sz val="10"/>
        <color rgb="FFFF0000"/>
        <rFont val="Verdana"/>
        <family val="2"/>
      </rPr>
      <t>J</t>
    </r>
    <r>
      <rPr>
        <b/>
        <vertAlign val="subscript"/>
        <sz val="10"/>
        <color rgb="FFFF0000"/>
        <rFont val="Verdana"/>
        <family val="2"/>
      </rPr>
      <t>H2O2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</si>
  <si>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(MiR05-Kit#19.01689)</t>
    </r>
  </si>
  <si>
    <r>
      <t>mV</t>
    </r>
    <r>
      <rPr>
        <b/>
        <sz val="10"/>
        <color rgb="FF003300"/>
        <rFont val="Calibri"/>
        <family val="2"/>
      </rPr>
      <t>·</t>
    </r>
    <r>
      <rPr>
        <b/>
        <sz val="10"/>
        <color rgb="FF003300"/>
        <rFont val="Verdana"/>
        <family val="2"/>
      </rPr>
      <t>s</t>
    </r>
    <r>
      <rPr>
        <b/>
        <vertAlign val="superscript"/>
        <sz val="10"/>
        <color rgb="FF003300"/>
        <rFont val="Verdana"/>
        <family val="2"/>
      </rPr>
      <t>-1</t>
    </r>
    <r>
      <rPr>
        <b/>
        <sz val="10"/>
        <color rgb="FF003300"/>
        <rFont val="Verdana"/>
        <family val="2"/>
      </rPr>
      <t xml:space="preserve"> </t>
    </r>
  </si>
  <si>
    <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analysis</t>
    </r>
  </si>
  <si>
    <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 summary</t>
    </r>
  </si>
  <si>
    <r>
      <t xml:space="preserve">ROUTINE, </t>
    </r>
    <r>
      <rPr>
        <i/>
        <sz val="10"/>
        <color rgb="FF00FF00"/>
        <rFont val="Verdana"/>
        <family val="2"/>
      </rPr>
      <t>R</t>
    </r>
  </si>
  <si>
    <r>
      <t xml:space="preserve">OXPHOS, </t>
    </r>
    <r>
      <rPr>
        <i/>
        <sz val="10"/>
        <color rgb="FF00B050"/>
        <rFont val="Verdana"/>
        <family val="2"/>
      </rPr>
      <t>P</t>
    </r>
  </si>
  <si>
    <r>
      <t>LEAK,</t>
    </r>
    <r>
      <rPr>
        <i/>
        <sz val="10"/>
        <color indexed="10"/>
        <rFont val="Verdana"/>
        <family val="2"/>
      </rPr>
      <t xml:space="preserve"> L</t>
    </r>
  </si>
  <si>
    <r>
      <rPr>
        <sz val="10"/>
        <color rgb="FF0000D4"/>
        <rFont val="Verdana"/>
        <family val="2"/>
      </rPr>
      <t>ET</t>
    </r>
    <r>
      <rPr>
        <i/>
        <sz val="10"/>
        <color indexed="12"/>
        <rFont val="Verdana"/>
        <family val="2"/>
      </rPr>
      <t>, E</t>
    </r>
  </si>
  <si>
    <r>
      <rPr>
        <sz val="10"/>
        <color theme="1"/>
        <rFont val="Verdana"/>
        <family val="2"/>
      </rPr>
      <t xml:space="preserve">ROX, </t>
    </r>
    <r>
      <rPr>
        <i/>
        <sz val="10"/>
        <color theme="1"/>
        <rFont val="Verdana"/>
        <family val="2"/>
      </rPr>
      <t>Rox</t>
    </r>
  </si>
  <si>
    <r>
      <t>Amp-H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summary</t>
    </r>
  </si>
  <si>
    <r>
      <t>Amp-H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analysis</t>
    </r>
  </si>
  <si>
    <r>
      <t>Plot equation for the calculation of the correction factors for H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>O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 xml:space="preserve"> production</t>
    </r>
  </si>
  <si>
    <r>
      <rPr>
        <i/>
        <sz val="10"/>
        <color theme="1"/>
        <rFont val="Verdana"/>
        <family val="2"/>
      </rPr>
      <t>a°</t>
    </r>
    <r>
      <rPr>
        <vertAlign val="subscript"/>
        <sz val="10"/>
        <color theme="1"/>
        <rFont val="Verdana"/>
        <family val="2"/>
      </rPr>
      <t>amp</t>
    </r>
  </si>
  <si>
    <r>
      <rPr>
        <i/>
        <sz val="10"/>
        <color theme="1"/>
        <rFont val="Verdana"/>
        <family val="2"/>
      </rPr>
      <t>b°</t>
    </r>
    <r>
      <rPr>
        <vertAlign val="subscript"/>
        <sz val="10"/>
        <color theme="1"/>
        <rFont val="Verdana"/>
        <family val="2"/>
      </rPr>
      <t>amp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</si>
  <si>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-0.0166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+ 0.0868</t>
    </r>
  </si>
  <si>
    <r>
      <t>F</t>
    </r>
    <r>
      <rPr>
        <vertAlign val="subscript"/>
        <sz val="10"/>
        <rFont val="Verdana"/>
        <family val="2"/>
      </rPr>
      <t>O2</t>
    </r>
    <r>
      <rPr>
        <sz val="10"/>
        <rFont val="Verdana"/>
        <family val="2"/>
      </rPr>
      <t>=(0.0002· [O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]</t>
    </r>
    <r>
      <rPr>
        <vertAlign val="subscript"/>
        <sz val="10"/>
        <rFont val="Verdana"/>
        <family val="2"/>
      </rPr>
      <t>e</t>
    </r>
    <r>
      <rPr>
        <sz val="10"/>
        <rFont val="Verdana"/>
        <family val="2"/>
      </rPr>
      <t>+0.067)/(0.0002 ·[O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]</t>
    </r>
    <r>
      <rPr>
        <vertAlign val="subscript"/>
        <sz val="10"/>
        <rFont val="Verdana"/>
        <family val="2"/>
      </rPr>
      <t>r</t>
    </r>
    <r>
      <rPr>
        <sz val="10"/>
        <rFont val="Verdana"/>
        <family val="2"/>
      </rPr>
      <t>+0.067)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</si>
  <si>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(MiR05-Kit#20J01923)</t>
    </r>
  </si>
  <si>
    <t>Electron transfer capacity</t>
  </si>
  <si>
    <t>LEAK-respiration</t>
  </si>
  <si>
    <t>OXPHOS -respiration</t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</si>
  <si>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(MiR05-Kit#18.02872)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</si>
  <si>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(MiR05-Kit#0915)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</si>
  <si>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0.0082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+ 0.1159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</si>
  <si>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-0.0198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+ 0.0914</t>
    </r>
  </si>
  <si>
    <r>
      <t>FCR</t>
    </r>
    <r>
      <rPr>
        <b/>
        <sz val="10"/>
        <rFont val="Verdana"/>
        <family val="2"/>
      </rPr>
      <t xml:space="preserve"> (bc)</t>
    </r>
  </si>
  <si>
    <r>
      <t xml:space="preserve">FCR </t>
    </r>
    <r>
      <rPr>
        <b/>
        <sz val="10"/>
        <rFont val="Verdana"/>
        <family val="2"/>
      </rPr>
      <t>(bc)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</si>
  <si>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-0.0348·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 xml:space="preserve">amp </t>
    </r>
    <r>
      <rPr>
        <sz val="10"/>
        <color theme="1"/>
        <rFont val="Verdana"/>
        <family val="2"/>
      </rPr>
      <t>+ 0.1248</t>
    </r>
  </si>
  <si>
    <r>
      <rPr>
        <b/>
        <i/>
        <sz val="10"/>
        <color rgb="FFFF0000"/>
        <rFont val="Verdana"/>
        <family val="2"/>
      </rPr>
      <t>J</t>
    </r>
    <r>
      <rPr>
        <b/>
        <vertAlign val="subscript"/>
        <sz val="10"/>
        <color rgb="FFFF0000"/>
        <rFont val="Verdana"/>
        <family val="2"/>
      </rPr>
      <t>V,H2O2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</si>
</sst>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"/>
    <numFmt numFmtId="166" formatCode="0.000"/>
    <numFmt numFmtId="167" formatCode="yyyy\-mm\-dd;@"/>
    <numFmt numFmtId="168" formatCode="0.00000"/>
    <numFmt numFmtId="169" formatCode="General;;;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indexed="8"/>
      <name val="Verdana"/>
      <family val="2"/>
    </font>
    <font>
      <sz val="10"/>
      <color indexed="23"/>
      <name val="Verdana"/>
      <family val="2"/>
    </font>
    <font>
      <sz val="10"/>
      <color indexed="22"/>
      <name val="Verdana"/>
      <family val="2"/>
    </font>
    <font>
      <b/>
      <sz val="10"/>
      <color rgb="FF0000FF"/>
      <name val="Verdana"/>
      <family val="2"/>
    </font>
    <font>
      <b/>
      <sz val="10"/>
      <color rgb="FFFF0000"/>
      <name val="Verdana"/>
      <family val="2"/>
    </font>
    <font>
      <b/>
      <i/>
      <sz val="10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0"/>
      <color rgb="FF00FF00"/>
      <name val="Verdana"/>
      <family val="2"/>
    </font>
    <font>
      <b/>
      <vertAlign val="subscript"/>
      <sz val="10"/>
      <name val="Verdana"/>
      <family val="2"/>
    </font>
    <font>
      <b/>
      <vertAlign val="subscript"/>
      <sz val="10"/>
      <color rgb="FFFF0000"/>
      <name val="Verdana"/>
      <family val="2"/>
    </font>
    <font>
      <b/>
      <sz val="10"/>
      <color rgb="FF003300"/>
      <name val="Verdana"/>
      <family val="2"/>
    </font>
    <font>
      <b/>
      <vertAlign val="subscript"/>
      <sz val="10"/>
      <color rgb="FF003300"/>
      <name val="Verdana"/>
      <family val="2"/>
    </font>
    <font>
      <b/>
      <sz val="10"/>
      <color indexed="22"/>
      <name val="Verdana"/>
      <family val="2"/>
    </font>
    <font>
      <b/>
      <sz val="10"/>
      <color rgb="FFCC3300"/>
      <name val="Verdana"/>
      <family val="2"/>
    </font>
    <font>
      <sz val="10"/>
      <color theme="0" tint="-0.499984740745262"/>
      <name val="Verdana"/>
      <family val="2"/>
    </font>
    <font>
      <b/>
      <sz val="10"/>
      <color theme="0" tint="-0.499984740745262"/>
      <name val="Verdana"/>
      <family val="2"/>
    </font>
    <font>
      <b/>
      <sz val="10"/>
      <color rgb="FF000099"/>
      <name val="Verdana"/>
      <family val="2"/>
    </font>
    <font>
      <sz val="10"/>
      <name val="Calibri"/>
      <family val="2"/>
    </font>
    <font>
      <vertAlign val="superscript"/>
      <sz val="10"/>
      <name val="Verdana"/>
      <family val="2"/>
    </font>
    <font>
      <b/>
      <sz val="10"/>
      <color rgb="FFFF0000"/>
      <name val="Calibri"/>
      <family val="2"/>
    </font>
    <font>
      <b/>
      <vertAlign val="superscript"/>
      <sz val="10"/>
      <color rgb="FFFF0000"/>
      <name val="Verdana"/>
      <family val="2"/>
    </font>
    <font>
      <sz val="10"/>
      <color rgb="FF00FF00"/>
      <name val="Verdana"/>
      <family val="2"/>
    </font>
    <font>
      <b/>
      <i/>
      <sz val="10"/>
      <color rgb="FF003300"/>
      <name val="Verdana"/>
      <family val="2"/>
    </font>
    <font>
      <b/>
      <i/>
      <sz val="10"/>
      <color rgb="FFFF0000"/>
      <name val="Verdana"/>
      <family val="2"/>
    </font>
    <font>
      <b/>
      <vertAlign val="subscript"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rgb="FF003300"/>
      <name val="Calibri"/>
      <family val="2"/>
    </font>
    <font>
      <b/>
      <vertAlign val="superscript"/>
      <sz val="10"/>
      <color rgb="FF003300"/>
      <name val="Verdana"/>
      <family val="2"/>
    </font>
    <font>
      <sz val="10"/>
      <color indexed="55"/>
      <name val="Verdana"/>
      <family val="2"/>
    </font>
    <font>
      <i/>
      <sz val="10"/>
      <color rgb="FF00FF00"/>
      <name val="Verdana"/>
      <family val="2"/>
    </font>
    <font>
      <sz val="10"/>
      <color rgb="FF00B050"/>
      <name val="Verdana"/>
      <family val="2"/>
    </font>
    <font>
      <i/>
      <sz val="10"/>
      <color rgb="FF00B050"/>
      <name val="Verdana"/>
      <family val="2"/>
    </font>
    <font>
      <sz val="10"/>
      <color indexed="10"/>
      <name val="Verdana"/>
      <family val="2"/>
    </font>
    <font>
      <i/>
      <sz val="10"/>
      <color indexed="10"/>
      <name val="Verdana"/>
      <family val="2"/>
    </font>
    <font>
      <i/>
      <sz val="10"/>
      <color indexed="12"/>
      <name val="Verdana"/>
      <family val="2"/>
    </font>
    <font>
      <sz val="10"/>
      <color rgb="FF0000D4"/>
      <name val="Verdana"/>
      <family val="2"/>
    </font>
    <font>
      <sz val="10"/>
      <color indexed="12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vertAlign val="subscript"/>
      <sz val="10"/>
      <color theme="1"/>
      <name val="Verdana"/>
      <family val="2"/>
    </font>
    <font>
      <sz val="10"/>
      <color theme="1"/>
      <name val="Calibri"/>
      <family val="2"/>
    </font>
    <font>
      <i/>
      <sz val="10"/>
      <name val="Verdana"/>
      <family val="2"/>
    </font>
    <font>
      <vertAlign val="subscript"/>
      <sz val="1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257">
    <xf numFmtId="0" fontId="0" fillId="0" borderId="0" xfId="0"/>
    <xf numFmtId="2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1" fontId="7" fillId="0" borderId="0" xfId="1" applyNumberFormat="1" applyFont="1" applyFill="1" applyBorder="1"/>
    <xf numFmtId="0" fontId="7" fillId="0" borderId="0" xfId="0" applyFont="1" applyBorder="1"/>
    <xf numFmtId="0" fontId="7" fillId="0" borderId="0" xfId="0" applyFont="1" applyFill="1" applyBorder="1" applyAlignment="1">
      <alignment vertical="top"/>
    </xf>
    <xf numFmtId="0" fontId="7" fillId="0" borderId="0" xfId="0" applyFont="1"/>
    <xf numFmtId="0" fontId="6" fillId="2" borderId="0" xfId="0" applyFont="1" applyFill="1" applyAlignment="1">
      <alignment horizontal="right" vertical="top"/>
    </xf>
    <xf numFmtId="0" fontId="8" fillId="3" borderId="0" xfId="0" applyFont="1" applyFill="1" applyAlignment="1">
      <alignment horizontal="right" vertical="top"/>
    </xf>
    <xf numFmtId="0" fontId="8" fillId="8" borderId="0" xfId="0" applyFont="1" applyFill="1" applyAlignment="1">
      <alignment horizontal="right" vertical="top"/>
    </xf>
    <xf numFmtId="0" fontId="8" fillId="6" borderId="0" xfId="0" applyFont="1" applyFill="1" applyAlignment="1">
      <alignment horizontal="right" vertical="top"/>
    </xf>
    <xf numFmtId="0" fontId="8" fillId="11" borderId="0" xfId="0" applyFont="1" applyFill="1" applyAlignment="1">
      <alignment horizontal="right" vertical="top"/>
    </xf>
    <xf numFmtId="0" fontId="6" fillId="9" borderId="0" xfId="0" applyFont="1" applyFill="1"/>
    <xf numFmtId="0" fontId="6" fillId="9" borderId="0" xfId="0" applyFont="1" applyFill="1" applyAlignment="1">
      <alignment vertical="top"/>
    </xf>
    <xf numFmtId="0" fontId="7" fillId="9" borderId="0" xfId="0" applyFont="1" applyFill="1" applyAlignment="1">
      <alignment vertical="top"/>
    </xf>
    <xf numFmtId="0" fontId="7" fillId="9" borderId="0" xfId="0" applyFont="1" applyFill="1"/>
    <xf numFmtId="2" fontId="7" fillId="9" borderId="0" xfId="0" applyNumberFormat="1" applyFont="1" applyFill="1"/>
    <xf numFmtId="2" fontId="7" fillId="0" borderId="0" xfId="0" applyNumberFormat="1" applyFont="1" applyFill="1" applyBorder="1"/>
    <xf numFmtId="2" fontId="7" fillId="9" borderId="0" xfId="0" applyNumberFormat="1" applyFont="1" applyFill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21" fontId="7" fillId="9" borderId="0" xfId="0" applyNumberFormat="1" applyFont="1" applyFill="1" applyAlignment="1">
      <alignment vertical="top"/>
    </xf>
    <xf numFmtId="21" fontId="6" fillId="9" borderId="0" xfId="0" applyNumberFormat="1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21" fontId="7" fillId="0" borderId="0" xfId="0" applyNumberFormat="1" applyFont="1" applyFill="1" applyBorder="1" applyAlignment="1">
      <alignment vertical="top"/>
    </xf>
    <xf numFmtId="0" fontId="14" fillId="9" borderId="0" xfId="0" applyFont="1" applyFill="1" applyAlignment="1">
      <alignment vertical="top"/>
    </xf>
    <xf numFmtId="0" fontId="14" fillId="0" borderId="0" xfId="0" applyFont="1" applyFill="1" applyBorder="1" applyAlignment="1">
      <alignment vertical="top"/>
    </xf>
    <xf numFmtId="0" fontId="15" fillId="9" borderId="0" xfId="0" applyFont="1" applyFill="1" applyAlignment="1">
      <alignment vertical="top"/>
    </xf>
    <xf numFmtId="0" fontId="15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>
      <alignment horizontal="left" vertical="top"/>
    </xf>
    <xf numFmtId="166" fontId="7" fillId="0" borderId="0" xfId="0" applyNumberFormat="1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vertical="top"/>
    </xf>
    <xf numFmtId="166" fontId="10" fillId="0" borderId="0" xfId="0" applyNumberFormat="1" applyFont="1" applyFill="1" applyBorder="1" applyAlignment="1">
      <alignment vertical="top"/>
    </xf>
    <xf numFmtId="166" fontId="7" fillId="10" borderId="0" xfId="0" applyNumberFormat="1" applyFont="1" applyFill="1" applyBorder="1" applyAlignment="1">
      <alignment vertical="top"/>
    </xf>
    <xf numFmtId="168" fontId="7" fillId="10" borderId="0" xfId="0" applyNumberFormat="1" applyFont="1" applyFill="1" applyBorder="1" applyAlignment="1">
      <alignment vertical="top"/>
    </xf>
    <xf numFmtId="166" fontId="6" fillId="10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right" vertical="top"/>
    </xf>
    <xf numFmtId="0" fontId="8" fillId="8" borderId="0" xfId="0" applyFont="1" applyFill="1" applyBorder="1" applyAlignment="1">
      <alignment horizontal="right" vertical="top"/>
    </xf>
    <xf numFmtId="0" fontId="8" fillId="6" borderId="0" xfId="0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right" vertical="top"/>
    </xf>
    <xf numFmtId="166" fontId="8" fillId="0" borderId="0" xfId="0" applyNumberFormat="1" applyFont="1" applyFill="1" applyBorder="1" applyAlignment="1">
      <alignment horizontal="right" vertical="top"/>
    </xf>
    <xf numFmtId="166" fontId="15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right" vertical="center"/>
    </xf>
    <xf numFmtId="0" fontId="22" fillId="9" borderId="0" xfId="0" applyFont="1" applyFill="1"/>
    <xf numFmtId="0" fontId="22" fillId="9" borderId="0" xfId="0" applyFont="1" applyFill="1" applyAlignment="1">
      <alignment vertical="top"/>
    </xf>
    <xf numFmtId="4" fontId="7" fillId="9" borderId="0" xfId="0" applyNumberFormat="1" applyFont="1" applyFill="1" applyAlignment="1">
      <alignment vertical="top"/>
    </xf>
    <xf numFmtId="4" fontId="7" fillId="0" borderId="0" xfId="0" applyNumberFormat="1" applyFont="1" applyFill="1" applyBorder="1" applyAlignment="1">
      <alignment vertical="top"/>
    </xf>
    <xf numFmtId="0" fontId="22" fillId="9" borderId="0" xfId="0" applyFont="1" applyFill="1" applyAlignment="1">
      <alignment horizontal="right" vertical="top"/>
    </xf>
    <xf numFmtId="0" fontId="22" fillId="0" borderId="0" xfId="0" applyFont="1" applyFill="1" applyBorder="1" applyAlignment="1">
      <alignment horizontal="right" vertical="top"/>
    </xf>
    <xf numFmtId="2" fontId="22" fillId="0" borderId="0" xfId="0" applyNumberFormat="1" applyFont="1" applyFill="1" applyBorder="1" applyAlignment="1">
      <alignment vertical="top"/>
    </xf>
    <xf numFmtId="2" fontId="22" fillId="0" borderId="0" xfId="0" applyNumberFormat="1" applyFont="1" applyFill="1" applyBorder="1" applyAlignment="1">
      <alignment horizontal="right" vertical="center"/>
    </xf>
    <xf numFmtId="2" fontId="15" fillId="0" borderId="0" xfId="0" applyNumberFormat="1" applyFont="1" applyFill="1" applyBorder="1" applyAlignment="1">
      <alignment vertical="top"/>
    </xf>
    <xf numFmtId="2" fontId="15" fillId="0" borderId="0" xfId="0" applyNumberFormat="1" applyFont="1" applyFill="1" applyBorder="1"/>
    <xf numFmtId="2" fontId="15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vertical="top"/>
    </xf>
    <xf numFmtId="0" fontId="7" fillId="0" borderId="0" xfId="0" applyFont="1" applyFill="1" applyBorder="1"/>
    <xf numFmtId="0" fontId="7" fillId="4" borderId="0" xfId="0" applyFont="1" applyFill="1" applyAlignment="1">
      <alignment vertical="top"/>
    </xf>
    <xf numFmtId="0" fontId="13" fillId="0" borderId="0" xfId="0" applyFont="1" applyBorder="1" applyAlignment="1">
      <alignment vertical="top"/>
    </xf>
    <xf numFmtId="0" fontId="19" fillId="0" borderId="0" xfId="0" applyFont="1" applyBorder="1"/>
    <xf numFmtId="14" fontId="24" fillId="0" borderId="0" xfId="0" applyNumberFormat="1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14" fontId="24" fillId="0" borderId="0" xfId="0" applyNumberFormat="1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14" fontId="6" fillId="0" borderId="0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6" fillId="9" borderId="0" xfId="0" applyFont="1" applyFill="1" applyBorder="1"/>
    <xf numFmtId="0" fontId="6" fillId="9" borderId="0" xfId="0" applyFont="1" applyFill="1" applyBorder="1" applyAlignment="1">
      <alignment vertical="top"/>
    </xf>
    <xf numFmtId="0" fontId="7" fillId="9" borderId="0" xfId="0" applyFont="1" applyFill="1" applyBorder="1"/>
    <xf numFmtId="0" fontId="7" fillId="9" borderId="0" xfId="0" applyFont="1" applyFill="1" applyBorder="1" applyAlignment="1">
      <alignment vertical="top"/>
    </xf>
    <xf numFmtId="2" fontId="7" fillId="9" borderId="0" xfId="0" applyNumberFormat="1" applyFont="1" applyFill="1" applyBorder="1"/>
    <xf numFmtId="2" fontId="7" fillId="9" borderId="0" xfId="0" applyNumberFormat="1" applyFont="1" applyFill="1" applyBorder="1" applyAlignment="1">
      <alignment vertical="top"/>
    </xf>
    <xf numFmtId="21" fontId="7" fillId="9" borderId="0" xfId="0" applyNumberFormat="1" applyFont="1" applyFill="1" applyBorder="1" applyAlignment="1">
      <alignment vertical="top"/>
    </xf>
    <xf numFmtId="0" fontId="22" fillId="9" borderId="0" xfId="0" applyFont="1" applyFill="1" applyBorder="1"/>
    <xf numFmtId="0" fontId="22" fillId="9" borderId="0" xfId="0" applyFont="1" applyFill="1" applyBorder="1" applyAlignment="1">
      <alignment vertical="top"/>
    </xf>
    <xf numFmtId="4" fontId="7" fillId="9" borderId="0" xfId="0" applyNumberFormat="1" applyFont="1" applyFill="1" applyBorder="1" applyAlignment="1">
      <alignment vertical="top"/>
    </xf>
    <xf numFmtId="0" fontId="22" fillId="9" borderId="0" xfId="0" applyFont="1" applyFill="1" applyBorder="1" applyAlignment="1">
      <alignment horizontal="right" vertical="top"/>
    </xf>
    <xf numFmtId="0" fontId="22" fillId="0" borderId="0" xfId="0" applyFont="1" applyBorder="1"/>
    <xf numFmtId="2" fontId="15" fillId="0" borderId="0" xfId="0" applyNumberFormat="1" applyFont="1" applyBorder="1" applyAlignment="1">
      <alignment vertical="top"/>
    </xf>
    <xf numFmtId="2" fontId="15" fillId="0" borderId="0" xfId="0" applyNumberFormat="1" applyFont="1" applyBorder="1"/>
    <xf numFmtId="21" fontId="25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49" fontId="6" fillId="0" borderId="0" xfId="2" applyNumberFormat="1" applyFont="1" applyBorder="1" applyAlignment="1">
      <alignment vertical="top"/>
    </xf>
    <xf numFmtId="21" fontId="6" fillId="9" borderId="0" xfId="0" applyNumberFormat="1" applyFont="1" applyFill="1" applyBorder="1" applyAlignment="1">
      <alignment vertical="top"/>
    </xf>
    <xf numFmtId="0" fontId="14" fillId="9" borderId="0" xfId="0" applyFont="1" applyFill="1" applyBorder="1" applyAlignment="1">
      <alignment vertical="top"/>
    </xf>
    <xf numFmtId="0" fontId="15" fillId="9" borderId="0" xfId="0" applyFont="1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0" fontId="7" fillId="10" borderId="0" xfId="0" applyFont="1" applyFill="1" applyBorder="1" applyAlignment="1">
      <alignment vertical="top"/>
    </xf>
    <xf numFmtId="2" fontId="6" fillId="5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/>
    </xf>
    <xf numFmtId="1" fontId="10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166" fontId="9" fillId="0" borderId="0" xfId="0" applyNumberFormat="1" applyFont="1" applyBorder="1" applyAlignment="1">
      <alignment horizontal="center" vertical="top"/>
    </xf>
    <xf numFmtId="165" fontId="9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21" fontId="10" fillId="15" borderId="0" xfId="0" applyNumberFormat="1" applyFont="1" applyFill="1" applyBorder="1"/>
    <xf numFmtId="49" fontId="7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" fontId="6" fillId="0" borderId="0" xfId="0" applyNumberFormat="1" applyFont="1" applyBorder="1" applyAlignment="1">
      <alignment horizontal="right" vertical="top"/>
    </xf>
    <xf numFmtId="165" fontId="9" fillId="4" borderId="0" xfId="0" applyNumberFormat="1" applyFont="1" applyFill="1" applyBorder="1" applyAlignment="1">
      <alignment horizontal="center" vertical="center"/>
    </xf>
    <xf numFmtId="0" fontId="7" fillId="13" borderId="0" xfId="0" applyFont="1" applyFill="1" applyBorder="1" applyAlignment="1">
      <alignment vertical="top"/>
    </xf>
    <xf numFmtId="166" fontId="6" fillId="13" borderId="0" xfId="0" applyNumberFormat="1" applyFont="1" applyFill="1" applyBorder="1" applyAlignment="1">
      <alignment horizontal="right" vertical="center"/>
    </xf>
    <xf numFmtId="165" fontId="9" fillId="13" borderId="0" xfId="0" applyNumberFormat="1" applyFont="1" applyFill="1" applyBorder="1" applyAlignment="1">
      <alignment horizontal="right" vertical="center"/>
    </xf>
    <xf numFmtId="0" fontId="9" fillId="13" borderId="0" xfId="0" applyFont="1" applyFill="1" applyBorder="1" applyAlignment="1">
      <alignment horizontal="right" vertical="center"/>
    </xf>
    <xf numFmtId="0" fontId="6" fillId="0" borderId="0" xfId="0" applyFont="1" applyBorder="1"/>
    <xf numFmtId="1" fontId="7" fillId="0" borderId="0" xfId="1" applyNumberFormat="1" applyFont="1" applyBorder="1"/>
    <xf numFmtId="0" fontId="10" fillId="0" borderId="0" xfId="0" applyFont="1" applyBorder="1" applyAlignment="1">
      <alignment horizontal="left" vertical="top"/>
    </xf>
    <xf numFmtId="49" fontId="7" fillId="13" borderId="0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vertical="top"/>
    </xf>
    <xf numFmtId="2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right" vertical="center"/>
    </xf>
    <xf numFmtId="2" fontId="9" fillId="13" borderId="0" xfId="0" applyNumberFormat="1" applyFont="1" applyFill="1" applyBorder="1" applyAlignment="1">
      <alignment horizontal="right" vertical="center"/>
    </xf>
    <xf numFmtId="166" fontId="9" fillId="13" borderId="0" xfId="0" applyNumberFormat="1" applyFont="1" applyFill="1" applyBorder="1" applyAlignment="1">
      <alignment horizontal="right" vertical="center"/>
    </xf>
    <xf numFmtId="0" fontId="6" fillId="4" borderId="0" xfId="0" applyFont="1" applyFill="1" applyBorder="1"/>
    <xf numFmtId="167" fontId="6" fillId="0" borderId="0" xfId="0" applyNumberFormat="1" applyFont="1" applyBorder="1" applyAlignment="1">
      <alignment horizontal="left" vertical="top"/>
    </xf>
    <xf numFmtId="2" fontId="7" fillId="0" borderId="0" xfId="0" applyNumberFormat="1" applyFont="1" applyBorder="1" applyAlignment="1">
      <alignment vertical="top"/>
    </xf>
    <xf numFmtId="0" fontId="11" fillId="4" borderId="0" xfId="0" applyFont="1" applyFill="1" applyBorder="1" applyAlignment="1">
      <alignment horizontal="left" vertical="top"/>
    </xf>
    <xf numFmtId="2" fontId="7" fillId="0" borderId="0" xfId="0" applyNumberFormat="1" applyFont="1" applyBorder="1"/>
    <xf numFmtId="0" fontId="11" fillId="0" borderId="0" xfId="0" applyFont="1" applyBorder="1" applyAlignment="1">
      <alignment vertical="top"/>
    </xf>
    <xf numFmtId="164" fontId="11" fillId="0" borderId="0" xfId="0" applyNumberFormat="1" applyFont="1" applyBorder="1" applyAlignment="1">
      <alignment vertical="top"/>
    </xf>
    <xf numFmtId="2" fontId="11" fillId="0" borderId="0" xfId="0" applyNumberFormat="1" applyFont="1" applyBorder="1" applyAlignment="1">
      <alignment vertical="top"/>
    </xf>
    <xf numFmtId="165" fontId="11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169" fontId="13" fillId="0" borderId="0" xfId="0" applyNumberFormat="1" applyFont="1" applyBorder="1" applyAlignment="1">
      <alignment vertical="top"/>
    </xf>
    <xf numFmtId="0" fontId="6" fillId="9" borderId="0" xfId="0" applyFont="1" applyFill="1" applyBorder="1" applyAlignment="1">
      <alignment horizontal="center"/>
    </xf>
    <xf numFmtId="21" fontId="7" fillId="0" borderId="0" xfId="0" applyNumberFormat="1" applyFont="1" applyBorder="1" applyAlignment="1">
      <alignment vertical="top"/>
    </xf>
    <xf numFmtId="2" fontId="13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4" fontId="8" fillId="0" borderId="0" xfId="0" applyNumberFormat="1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21" fontId="7" fillId="10" borderId="0" xfId="0" applyNumberFormat="1" applyFont="1" applyFill="1" applyBorder="1" applyAlignment="1">
      <alignment vertical="top"/>
    </xf>
    <xf numFmtId="166" fontId="7" fillId="0" borderId="0" xfId="0" applyNumberFormat="1" applyFont="1" applyBorder="1" applyAlignment="1">
      <alignment vertical="top"/>
    </xf>
    <xf numFmtId="2" fontId="17" fillId="0" borderId="0" xfId="0" applyNumberFormat="1" applyFont="1" applyBorder="1" applyAlignment="1">
      <alignment vertical="top"/>
    </xf>
    <xf numFmtId="0" fontId="16" fillId="10" borderId="0" xfId="0" applyFont="1" applyFill="1" applyBorder="1" applyAlignment="1">
      <alignment vertical="top"/>
    </xf>
    <xf numFmtId="0" fontId="6" fillId="10" borderId="0" xfId="0" applyFont="1" applyFill="1" applyBorder="1" applyAlignment="1">
      <alignment vertical="top"/>
    </xf>
    <xf numFmtId="166" fontId="6" fillId="0" borderId="0" xfId="0" applyNumberFormat="1" applyFont="1" applyBorder="1" applyAlignment="1">
      <alignment vertical="top"/>
    </xf>
    <xf numFmtId="0" fontId="7" fillId="12" borderId="0" xfId="0" applyFont="1" applyFill="1" applyBorder="1" applyAlignment="1">
      <alignment vertical="top"/>
    </xf>
    <xf numFmtId="2" fontId="17" fillId="12" borderId="0" xfId="0" applyNumberFormat="1" applyFont="1" applyFill="1" applyBorder="1" applyAlignment="1">
      <alignment vertical="top"/>
    </xf>
    <xf numFmtId="0" fontId="33" fillId="0" borderId="0" xfId="0" applyFont="1" applyBorder="1" applyAlignment="1">
      <alignment vertical="top"/>
    </xf>
    <xf numFmtId="0" fontId="7" fillId="10" borderId="0" xfId="0" applyFont="1" applyFill="1" applyBorder="1"/>
    <xf numFmtId="0" fontId="15" fillId="10" borderId="0" xfId="0" applyFont="1" applyFill="1" applyBorder="1"/>
    <xf numFmtId="21" fontId="15" fillId="10" borderId="0" xfId="0" applyNumberFormat="1" applyFont="1" applyFill="1" applyBorder="1" applyAlignment="1">
      <alignment vertical="top"/>
    </xf>
    <xf numFmtId="21" fontId="10" fillId="10" borderId="0" xfId="0" applyNumberFormat="1" applyFont="1" applyFill="1" applyBorder="1" applyAlignment="1">
      <alignment vertical="top"/>
    </xf>
    <xf numFmtId="166" fontId="10" fillId="10" borderId="0" xfId="0" applyNumberFormat="1" applyFont="1" applyFill="1" applyBorder="1" applyAlignment="1">
      <alignment vertical="top"/>
    </xf>
    <xf numFmtId="166" fontId="10" fillId="0" borderId="0" xfId="0" applyNumberFormat="1" applyFont="1" applyBorder="1" applyAlignment="1">
      <alignment vertical="top"/>
    </xf>
    <xf numFmtId="0" fontId="18" fillId="0" borderId="0" xfId="0" applyFont="1" applyBorder="1" applyAlignment="1">
      <alignment horizontal="center" vertical="center"/>
    </xf>
    <xf numFmtId="169" fontId="7" fillId="0" borderId="0" xfId="0" applyNumberFormat="1" applyFont="1" applyBorder="1" applyAlignment="1">
      <alignment vertical="top"/>
    </xf>
    <xf numFmtId="0" fontId="14" fillId="0" borderId="0" xfId="0" applyFont="1" applyBorder="1"/>
    <xf numFmtId="0" fontId="7" fillId="15" borderId="0" xfId="0" applyFont="1" applyFill="1" applyBorder="1" applyAlignment="1">
      <alignment vertical="top"/>
    </xf>
    <xf numFmtId="166" fontId="10" fillId="15" borderId="0" xfId="0" applyNumberFormat="1" applyFont="1" applyFill="1" applyBorder="1"/>
    <xf numFmtId="0" fontId="15" fillId="0" borderId="0" xfId="0" applyFont="1" applyBorder="1"/>
    <xf numFmtId="0" fontId="6" fillId="15" borderId="0" xfId="0" applyFont="1" applyFill="1" applyBorder="1" applyAlignment="1">
      <alignment vertical="top"/>
    </xf>
    <xf numFmtId="166" fontId="8" fillId="0" borderId="0" xfId="0" applyNumberFormat="1" applyFont="1" applyBorder="1" applyAlignment="1">
      <alignment horizontal="right" vertical="top"/>
    </xf>
    <xf numFmtId="0" fontId="7" fillId="15" borderId="0" xfId="0" applyFont="1" applyFill="1" applyBorder="1"/>
    <xf numFmtId="21" fontId="7" fillId="15" borderId="0" xfId="0" applyNumberFormat="1" applyFont="1" applyFill="1" applyBorder="1" applyAlignment="1">
      <alignment vertical="top"/>
    </xf>
    <xf numFmtId="21" fontId="15" fillId="15" borderId="0" xfId="0" applyNumberFormat="1" applyFont="1" applyFill="1" applyBorder="1" applyAlignment="1">
      <alignment vertical="top"/>
    </xf>
    <xf numFmtId="166" fontId="7" fillId="15" borderId="0" xfId="0" applyNumberFormat="1" applyFont="1" applyFill="1" applyBorder="1" applyAlignment="1">
      <alignment vertical="top"/>
    </xf>
    <xf numFmtId="0" fontId="15" fillId="15" borderId="0" xfId="0" applyFont="1" applyFill="1" applyBorder="1"/>
    <xf numFmtId="166" fontId="15" fillId="15" borderId="0" xfId="0" applyNumberFormat="1" applyFont="1" applyFill="1" applyBorder="1" applyAlignment="1">
      <alignment vertical="top"/>
    </xf>
    <xf numFmtId="166" fontId="15" fillId="0" borderId="0" xfId="0" applyNumberFormat="1" applyFont="1" applyBorder="1" applyAlignment="1">
      <alignment vertical="top"/>
    </xf>
    <xf numFmtId="21" fontId="6" fillId="0" borderId="0" xfId="0" applyNumberFormat="1" applyFont="1" applyBorder="1"/>
    <xf numFmtId="0" fontId="6" fillId="4" borderId="0" xfId="0" applyFont="1" applyFill="1" applyBorder="1" applyAlignment="1">
      <alignment horizontal="left"/>
    </xf>
    <xf numFmtId="0" fontId="6" fillId="0" borderId="0" xfId="0" applyFont="1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0" fontId="22" fillId="0" borderId="0" xfId="0" applyFont="1" applyBorder="1" applyAlignment="1">
      <alignment horizontal="right" vertical="top"/>
    </xf>
    <xf numFmtId="2" fontId="22" fillId="0" borderId="0" xfId="0" applyNumberFormat="1" applyFont="1" applyBorder="1" applyAlignment="1">
      <alignment vertical="top"/>
    </xf>
    <xf numFmtId="2" fontId="22" fillId="0" borderId="0" xfId="0" applyNumberFormat="1" applyFont="1" applyBorder="1" applyAlignment="1">
      <alignment horizontal="right" vertical="center"/>
    </xf>
    <xf numFmtId="0" fontId="9" fillId="0" borderId="0" xfId="0" applyFont="1" applyBorder="1"/>
    <xf numFmtId="14" fontId="6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 vertical="center"/>
    </xf>
    <xf numFmtId="21" fontId="6" fillId="0" borderId="0" xfId="0" applyNumberFormat="1" applyFont="1" applyBorder="1" applyAlignment="1">
      <alignment wrapText="1"/>
    </xf>
    <xf numFmtId="21" fontId="6" fillId="0" borderId="0" xfId="0" applyNumberFormat="1" applyFont="1" applyBorder="1" applyAlignment="1">
      <alignment vertical="top"/>
    </xf>
    <xf numFmtId="2" fontId="6" fillId="0" borderId="0" xfId="0" quotePrefix="1" applyNumberFormat="1" applyFont="1" applyBorder="1" applyAlignment="1">
      <alignment vertical="top"/>
    </xf>
    <xf numFmtId="2" fontId="10" fillId="0" borderId="0" xfId="0" applyNumberFormat="1" applyFont="1" applyBorder="1" applyAlignment="1">
      <alignment vertical="top"/>
    </xf>
    <xf numFmtId="4" fontId="26" fillId="0" borderId="0" xfId="0" applyNumberFormat="1" applyFont="1" applyBorder="1" applyAlignment="1">
      <alignment vertical="top"/>
    </xf>
    <xf numFmtId="21" fontId="25" fillId="0" borderId="0" xfId="0" applyNumberFormat="1" applyFont="1" applyBorder="1" applyAlignment="1">
      <alignment wrapText="1"/>
    </xf>
    <xf numFmtId="21" fontId="10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horizontal="left" vertical="top"/>
    </xf>
    <xf numFmtId="0" fontId="16" fillId="0" borderId="0" xfId="0" applyFont="1" applyBorder="1" applyAlignment="1">
      <alignment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6" fillId="0" borderId="0" xfId="0" applyFont="1" applyBorder="1"/>
    <xf numFmtId="164" fontId="11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right" vertical="top"/>
    </xf>
    <xf numFmtId="2" fontId="17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right" vertical="top"/>
    </xf>
    <xf numFmtId="165" fontId="9" fillId="4" borderId="0" xfId="0" applyNumberFormat="1" applyFont="1" applyFill="1" applyBorder="1" applyAlignment="1">
      <alignment vertical="center"/>
    </xf>
    <xf numFmtId="0" fontId="6" fillId="4" borderId="0" xfId="0" applyFont="1" applyFill="1"/>
    <xf numFmtId="0" fontId="6" fillId="9" borderId="0" xfId="0" applyFont="1" applyFill="1" applyAlignment="1">
      <alignment horizont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/>
    </xf>
    <xf numFmtId="0" fontId="15" fillId="15" borderId="0" xfId="0" applyFont="1" applyFill="1"/>
    <xf numFmtId="0" fontId="28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center" vertical="top"/>
    </xf>
    <xf numFmtId="0" fontId="6" fillId="7" borderId="0" xfId="0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top"/>
    </xf>
    <xf numFmtId="166" fontId="7" fillId="12" borderId="0" xfId="0" applyNumberFormat="1" applyFont="1" applyFill="1" applyBorder="1" applyAlignment="1">
      <alignment vertical="top"/>
    </xf>
    <xf numFmtId="0" fontId="42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0" xfId="0" applyFont="1" applyBorder="1"/>
    <xf numFmtId="0" fontId="46" fillId="0" borderId="0" xfId="0" applyFont="1" applyBorder="1" applyAlignment="1">
      <alignment horizontal="left"/>
    </xf>
    <xf numFmtId="0" fontId="48" fillId="0" borderId="0" xfId="0" applyFont="1" applyBorder="1"/>
    <xf numFmtId="0" fontId="49" fillId="0" borderId="0" xfId="0" applyFont="1" applyBorder="1" applyAlignment="1">
      <alignment horizontal="left"/>
    </xf>
    <xf numFmtId="0" fontId="6" fillId="14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vertical="top"/>
    </xf>
    <xf numFmtId="0" fontId="18" fillId="0" borderId="0" xfId="0" applyFont="1" applyBorder="1"/>
    <xf numFmtId="0" fontId="50" fillId="0" borderId="0" xfId="0" applyFont="1" applyBorder="1"/>
    <xf numFmtId="0" fontId="50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53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22" fillId="5" borderId="0" xfId="0" applyFont="1" applyFill="1" applyBorder="1" applyAlignment="1">
      <alignment horizontal="center"/>
    </xf>
    <xf numFmtId="21" fontId="1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 wrapText="1"/>
    </xf>
    <xf numFmtId="21" fontId="25" fillId="0" borderId="0" xfId="0" applyNumberFormat="1" applyFont="1" applyBorder="1" applyAlignment="1">
      <alignment horizontal="center"/>
    </xf>
    <xf numFmtId="0" fontId="50" fillId="0" borderId="0" xfId="0" applyFont="1" applyFill="1" applyBorder="1" applyAlignment="1">
      <alignment horizontal="center" vertical="top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top"/>
    </xf>
    <xf numFmtId="0" fontId="6" fillId="13" borderId="0" xfId="0" applyFont="1" applyFill="1" applyAlignment="1">
      <alignment horizontal="center" vertical="center"/>
    </xf>
    <xf numFmtId="0" fontId="18" fillId="13" borderId="0" xfId="0" applyFont="1" applyFill="1" applyBorder="1" applyAlignment="1">
      <alignment horizontal="center" vertical="top"/>
    </xf>
    <xf numFmtId="49" fontId="7" fillId="5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Border="1" applyAlignment="1">
      <alignment horizontal="center" vertical="center"/>
    </xf>
    <xf numFmtId="0" fontId="50" fillId="13" borderId="0" xfId="0" applyFont="1" applyFill="1" applyBorder="1" applyAlignment="1">
      <alignment horizontal="center" vertical="center"/>
    </xf>
    <xf numFmtId="0" fontId="50" fillId="13" borderId="0" xfId="0" applyFont="1" applyFill="1" applyAlignment="1">
      <alignment horizontal="center" vertical="center"/>
    </xf>
  </cellXfs>
  <cellStyles count="4">
    <cellStyle name="Normal" xfId="0" builtinId="0"/>
    <cellStyle name="Normal 2" xfId="3" xr:uid="{00000000-0005-0000-0000-000001000000}"/>
    <cellStyle name="Standard 2" xfId="1" xr:uid="{00000000-0005-0000-0000-000003000000}"/>
    <cellStyle name="Standard 3" xfId="2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FF00"/>
      <color rgb="FF0000FF"/>
      <color rgb="FF00B050"/>
      <color rgb="FF008000"/>
      <color rgb="FF00CC99"/>
      <color rgb="FF00CC66"/>
      <color rgb="FF003300"/>
      <color rgb="FF006600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MiR05-Kit#0915'!$M$31</c:f>
              <c:strCache>
                <c:ptCount val="1"/>
                <c:pt idx="0">
                  <c:v>H2O2 flux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EA9-4697-9CC5-4799881BB91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A9-4697-9CC5-4799881BB91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EA9-4697-9CC5-4799881BB91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D92-4BC9-87FB-D3E4891FE50A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BEF-4348-9A41-C352CCC4C32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BEF-4348-9A41-C352CCC4C32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EA9-4697-9CC5-4799881BB91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EA9-4697-9CC5-4799881BB91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EA9-4697-9CC5-4799881BB91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EA9-4697-9CC5-4799881BB914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'O2&amp;AmR MiR05-Kit#0915'!$V$31:$AA$31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A9-4697-9CC5-4799881BB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per 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0F-41A1-899B-277CB049648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0F-41A1-899B-277CB049648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0F-41A1-899B-277CB049648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0F-41A1-899B-277CB0496484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20F-41A1-899B-277CB0496484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20F-41A1-899B-277CB049648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20F-41A1-899B-277CB049648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20F-41A1-899B-277CB049648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20F-41A1-899B-277CB049648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MiR05-Kit#0915'!$V$32:$AB$32</c15:sqref>
                  </c15:fullRef>
                </c:ext>
              </c:extLst>
              <c:f>'O2&amp;AmR MiR05-Kit#0915'!$V$32:$AA$32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MiR05-Kit#0915'!$AB$32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F-120F-41A1-899B-277CB0496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MiR05-Kit#0915'!$U$35:$Y$35</c:f>
              <c:strCache>
                <c:ptCount val="5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090-40C3-862A-3BBE1349D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1C-4165-B417-8FAE389D5453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1C-4165-B417-8FAE389D5453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11C-4165-B417-8FAE389D545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11C-4165-B417-8FAE389D545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11C-4165-B417-8FAE389D54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11C-4165-B417-8FAE389D545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11C-4165-B417-8FAE389D545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11C-4165-B417-8FAE389D5453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11C-4165-B417-8FAE389D545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11C-4165-B417-8FAE389D545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11C-4165-B417-8FAE389D545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11C-4165-B417-8FAE389D5453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1-C11C-4165-B417-8FAE389D5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Specific flux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'O2k&amp;Amp MiR05-Kit#18.02872'!$M$31</c:f>
              <c:strCache>
                <c:ptCount val="1"/>
                <c:pt idx="0">
                  <c:v>H2O2 flux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80-47F8-B9FB-B40CA20D86E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80-47F8-B9FB-B40CA20D86E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80-47F8-B9FB-B40CA20D86E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80-47F8-B9FB-B40CA20D86E4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980-47F8-B9FB-B40CA20D86E4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980-47F8-B9FB-B40CA20D86E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980-47F8-B9FB-B40CA20D86E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980-47F8-B9FB-B40CA20D86E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980-47F8-B9FB-B40CA20D86E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980-47F8-B9FB-B40CA20D86E4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'O2k&amp;Amp MiR05-Kit#18.02872'!$V$31:$AA$31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980-47F8-B9FB-B40CA20D8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per 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'O2k&amp;Amp MiR05-Kit#18.02872'!$M$32</c:f>
              <c:strCache>
                <c:ptCount val="1"/>
                <c:pt idx="0">
                  <c:v>H2O2 flux per x/O2 flux per x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7DA-4595-B6FD-16CD30F28A4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7DA-4595-B6FD-16CD30F28A45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7DA-4595-B6FD-16CD30F28A45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7DA-4595-B6FD-16CD30F28A45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7DA-4595-B6FD-16CD30F28A4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7DA-4595-B6FD-16CD30F28A4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7DA-4595-B6FD-16CD30F28A4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7DA-4595-B6FD-16CD30F28A4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7DA-4595-B6FD-16CD30F28A4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'O2k&amp;Amp MiR05-Kit#18.02872'!$V$32:$AA$32</c15:sqref>
                  </c15:fullRef>
                </c:ext>
              </c:extLst>
              <c:f>'O2k&amp;Amp MiR05-Kit#18.02872'!$V$32:$AA$32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7DA-4595-B6FD-16CD30F28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'O2k&amp;Amp MiR05-Kit#18.02872'!$U$34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MiR05-Kit#0915'!$U$35:$AA$35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'O2k&amp;Amp MiR05-Kit#18.02872'!$U$36:$AA$36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B4-4120-BEFC-B128FF37F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'O2k&amp;Amp MiR05-Kit#18.02872'!$M$22</c:f>
              <c:strCache>
                <c:ptCount val="1"/>
                <c:pt idx="0">
                  <c:v>O2 flux per x (bc)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5D-4064-A9E4-BDE4ECC8434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5D-4064-A9E4-BDE4ECC8434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5D-4064-A9E4-BDE4ECC84346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5D-4064-A9E4-BDE4ECC8434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95D-4064-A9E4-BDE4ECC8434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95D-4064-A9E4-BDE4ECC8434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95D-4064-A9E4-BDE4ECC8434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95D-4064-A9E4-BDE4ECC84346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95D-4064-A9E4-BDE4ECC8434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95D-4064-A9E4-BDE4ECC8434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95D-4064-A9E4-BDE4ECC8434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95D-4064-A9E4-BDE4ECC84346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'O2k&amp;Amp MiR05-Kit#18.02872'!$V$22:$AA$22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95D-4064-A9E4-BDE4ECC84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flux per 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MiR05-Kit#0915'!$M$31</c:f>
              <c:strCache>
                <c:ptCount val="1"/>
                <c:pt idx="0">
                  <c:v>H2O2 flux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87-457D-A758-259985E9DA2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87-457D-A758-259985E9DA2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87-457D-A758-259985E9DA29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887-457D-A758-259985E9DA29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887-457D-A758-259985E9DA29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887-457D-A758-259985E9DA2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887-457D-A758-259985E9DA2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887-457D-A758-259985E9DA2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887-457D-A758-259985E9DA2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887-457D-A758-259985E9DA29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'O2&amp;AmR MiR05-Kit#0915'!$V$31:$AA$31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887-457D-A758-259985E9D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Specific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56-4C4D-8C0A-66F964F776B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56-4C4D-8C0A-66F964F776B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F56-4C4D-8C0A-66F964F776B9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F56-4C4D-8C0A-66F964F776B9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F56-4C4D-8C0A-66F964F776B9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F56-4C4D-8C0A-66F964F776B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F56-4C4D-8C0A-66F964F776B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F56-4C4D-8C0A-66F964F776B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F56-4C4D-8C0A-66F964F776B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MiR05-Kit#0915'!$V$32:$AB$32</c15:sqref>
                  </c15:fullRef>
                </c:ext>
              </c:extLst>
              <c:f>'O2&amp;AmR MiR05-Kit#0915'!$V$32:$AA$32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MiR05-Kit#0915'!$AB$32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F-BF56-4C4D-8C0A-66F964F77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MiR05-Kit#0915'!$U$34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MiR05-Kit#0915'!$U$35:$Y$35</c:f>
              <c:strCache>
                <c:ptCount val="5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'O2&amp;AmR MiR05-Kit#0915'!$U$36:$Y$36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B1-4D4A-AC0D-5BB1EE7DA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A36-4391-ACF1-98B8C80A02D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36-4391-ACF1-98B8C80A02D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A36-4391-ACF1-98B8C80A02D7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769-4784-8BFD-1B40BA6F53F9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CE7-4143-984D-EB483BC4C6E1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CE7-4143-984D-EB483BC4C6E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A36-4391-ACF1-98B8C80A02D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A36-4391-ACF1-98B8C80A02D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A36-4391-ACF1-98B8C80A02D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MiR05-Kit#0915'!$V$32:$AB$32</c15:sqref>
                  </c15:fullRef>
                </c:ext>
              </c:extLst>
              <c:f>'O2&amp;AmR MiR05-Kit#0915'!$V$32:$AA$32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MiR05-Kit#0915'!$AB$32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7A36-4391-ACF1-98B8C80A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MiR05-Kit#0915'!$M$22</c:f>
              <c:strCache>
                <c:ptCount val="1"/>
                <c:pt idx="0">
                  <c:v>O2 flux per x (bc)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B98-474F-87BA-556C0623D64A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B98-474F-87BA-556C0623D64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B98-474F-87BA-556C0623D64A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B98-474F-87BA-556C0623D64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B98-474F-87BA-556C0623D64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B98-474F-87BA-556C0623D64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B98-474F-87BA-556C0623D64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B98-474F-87BA-556C0623D64A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B98-474F-87BA-556C0623D64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B98-474F-87BA-556C0623D64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B98-474F-87BA-556C0623D64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B98-474F-87BA-556C0623D64A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MiR05-Kit#0915'!$V$3:$AA$3</c15:sqref>
                  </c15:fullRef>
                </c:ext>
              </c:extLst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MiR05-Kit#0915'!$V$22:$AB$22</c15:sqref>
                  </c15:fullRef>
                </c:ext>
              </c:extLst>
              <c:f>'O2&amp;AmR MiR05-Kit#0915'!$V$22:$AA$22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MiR05-Kit#0915'!$AB$22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1-DB98-474F-87BA-556C0623D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Specific flux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'O2k&amp;AmR MiR05-Kit#19.01689'!$M$31</c:f>
              <c:strCache>
                <c:ptCount val="1"/>
                <c:pt idx="0">
                  <c:v>H2O2 flux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BF1-4186-AB08-E6D9B3ADEC1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BF1-4186-AB08-E6D9B3ADEC10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BF1-4186-AB08-E6D9B3ADEC1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BF1-4186-AB08-E6D9B3ADEC10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BF1-4186-AB08-E6D9B3ADEC10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BF1-4186-AB08-E6D9B3ADEC1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BF1-4186-AB08-E6D9B3ADEC1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BF1-4186-AB08-E6D9B3ADEC1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BF1-4186-AB08-E6D9B3ADEC1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BF1-4186-AB08-E6D9B3ADEC10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'O2k&amp;AmR MiR05-Kit#19.01689'!$V$31:$AA$31</c:f>
              <c:numCache>
                <c:formatCode>0.000</c:formatCode>
                <c:ptCount val="6"/>
                <c:pt idx="0">
                  <c:v>0</c:v>
                </c:pt>
                <c:pt idx="1">
                  <c:v>0.67012752123964869</c:v>
                </c:pt>
                <c:pt idx="2">
                  <c:v>0.36355162832877008</c:v>
                </c:pt>
                <c:pt idx="3">
                  <c:v>4.4587774077073599</c:v>
                </c:pt>
                <c:pt idx="4">
                  <c:v>6.7214366838806212</c:v>
                </c:pt>
                <c:pt idx="5">
                  <c:v>15.390862023722935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BF1-4186-AB08-E6D9B3ADE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per 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'O2k&amp;AmR MiR05-Kit#19.01689'!$M$32</c:f>
              <c:strCache>
                <c:ptCount val="1"/>
                <c:pt idx="0">
                  <c:v>H2O2 flux per x/O2 flux per x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D3-4EE2-B20A-803A204ECA9C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D3-4EE2-B20A-803A204ECA9C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D3-4EE2-B20A-803A204ECA9C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D3-4EE2-B20A-803A204ECA9C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DD3-4EE2-B20A-803A204ECA9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DD3-4EE2-B20A-803A204ECA9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DD3-4EE2-B20A-803A204ECA9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DD3-4EE2-B20A-803A204ECA9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DD3-4EE2-B20A-803A204ECA9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'O2k&amp;AmR MiR05-Kit#19.01689'!$V$32:$AA$32</c15:sqref>
                  </c15:fullRef>
                </c:ext>
              </c:extLst>
              <c:f>'O2k&amp;AmR MiR05-Kit#19.01689'!$V$32:$AA$32</c:f>
              <c:numCache>
                <c:formatCode>0.000</c:formatCode>
                <c:ptCount val="6"/>
                <c:pt idx="0">
                  <c:v>1.4805059256049311E-2</c:v>
                </c:pt>
                <c:pt idx="1">
                  <c:v>7.1044919820985753E-3</c:v>
                </c:pt>
                <c:pt idx="2">
                  <c:v>1.5575200933100645E-3</c:v>
                </c:pt>
                <c:pt idx="3">
                  <c:v>1.577403829197422E-2</c:v>
                </c:pt>
                <c:pt idx="4">
                  <c:v>5.2636708726732425E-3</c:v>
                </c:pt>
                <c:pt idx="5">
                  <c:v>0.12297473829500624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DD3-4EE2-B20A-803A204EC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'O2k&amp;AmR MiR05-Kit#19.01689'!$U$34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MiR05-Kit#0915'!$U$35:$AA$35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'O2k&amp;AmR MiR05-Kit#19.01689'!$U$36:$AA$36</c:f>
              <c:numCache>
                <c:formatCode>General</c:formatCode>
                <c:ptCount val="7"/>
                <c:pt idx="0">
                  <c:v>1.359</c:v>
                </c:pt>
                <c:pt idx="1">
                  <c:v>1.0358000000000001</c:v>
                </c:pt>
                <c:pt idx="2">
                  <c:v>1.0358000000000001</c:v>
                </c:pt>
                <c:pt idx="3">
                  <c:v>1.0978000000000001</c:v>
                </c:pt>
                <c:pt idx="4">
                  <c:v>1.0978000000000001</c:v>
                </c:pt>
                <c:pt idx="5">
                  <c:v>1.0978000000000001</c:v>
                </c:pt>
                <c:pt idx="6">
                  <c:v>1.3603000000000001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22-4AA5-83D3-B437C48CF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'O2k&amp;AmR MiR05-Kit#19.01689'!$M$22</c:f>
              <c:strCache>
                <c:ptCount val="1"/>
                <c:pt idx="0">
                  <c:v>O2 flux per x (bc)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79E-4E91-BF27-91EA878DA4C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79E-4E91-BF27-91EA878DA4C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79E-4E91-BF27-91EA878DA4C8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79E-4E91-BF27-91EA878DA4C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79E-4E91-BF27-91EA878DA4C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79E-4E91-BF27-91EA878DA4C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79E-4E91-BF27-91EA878DA4C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79E-4E91-BF27-91EA878DA4C8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79E-4E91-BF27-91EA878DA4C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79E-4E91-BF27-91EA878DA4C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79E-4E91-BF27-91EA878DA4C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479E-4E91-BF27-91EA878DA4C8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'O2k&amp;AmR MiR05-Kit#19.01689'!$V$22:$AA$22</c:f>
              <c:numCache>
                <c:formatCode>0.000</c:formatCode>
                <c:ptCount val="6"/>
                <c:pt idx="0">
                  <c:v>4.8774559256111445</c:v>
                </c:pt>
                <c:pt idx="1">
                  <c:v>259.43447053014506</c:v>
                </c:pt>
                <c:pt idx="2">
                  <c:v>1495.6628901192744</c:v>
                </c:pt>
                <c:pt idx="3">
                  <c:v>278.46204310498399</c:v>
                </c:pt>
                <c:pt idx="4">
                  <c:v>1549.7945356980722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79E-4E91-BF27-91EA878DA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 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flux per 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81-42D5-B7B7-CCC5B7BEC85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81-42D5-B7B7-CCC5B7BEC85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81-42D5-B7B7-CCC5B7BEC852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81-42D5-B7B7-CCC5B7BEC852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D81-42D5-B7B7-CCC5B7BEC85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D81-42D5-B7B7-CCC5B7BEC85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D81-42D5-B7B7-CCC5B7BEC85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D81-42D5-B7B7-CCC5B7BEC85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D81-42D5-B7B7-CCC5B7BEC85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D81-42D5-B7B7-CCC5B7BEC852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'O2&amp;Amp MiR05-Kit#20J01923'!$V$31:$AA$31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D81-42D5-B7B7-CCC5B7BEC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per 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B3-4E83-8F43-461C1195AA1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AB3-4E83-8F43-461C1195AA1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AB3-4E83-8F43-461C1195AA18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AB3-4E83-8F43-461C1195AA18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AB3-4E83-8F43-461C1195AA18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AB3-4E83-8F43-461C1195AA1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AB3-4E83-8F43-461C1195AA1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AB3-4E83-8F43-461C1195AA1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AB3-4E83-8F43-461C1195AA1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'O2&amp;Amp MiR05-Kit#20J01923'!$V$32:$AA$32</c15:sqref>
                  </c15:fullRef>
                </c:ext>
              </c:extLst>
              <c:f>'O2&amp;Amp MiR05-Kit#20J01923'!$V$32:$AA$32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AB3-4E83-8F43-461C1195A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MiR05-Kit#0915'!$U$35:$AA$35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'O2&amp;Amp MiR05-Kit#20J01923'!$U$36:$AA$36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60-48D7-B269-3231F7820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BB-468F-995A-57A6298BE453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EBB-468F-995A-57A6298BE453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EBB-468F-995A-57A6298BE45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EBB-468F-995A-57A6298BE45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EBB-468F-995A-57A6298BE4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EBB-468F-995A-57A6298BE45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EBB-468F-995A-57A6298BE45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EBB-468F-995A-57A6298BE453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EBB-468F-995A-57A6298BE45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EBB-468F-995A-57A6298BE45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EBB-468F-995A-57A6298BE45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EBB-468F-995A-57A6298BE453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'O2&amp;Amp MiR05-Kit#20J01923'!$V$22:$AA$22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EBB-468F-995A-57A6298BE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flux per 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MiR05-Kit#0915'!$U$34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MiR05-Kit#0915'!$U$35:$AA$35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'O2&amp;AmR MiR05-Kit#0915'!$U$36:$AA$36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8-4190-9090-79A842C50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MiR05-Kit#0915'!$M$22</c:f>
              <c:strCache>
                <c:ptCount val="1"/>
                <c:pt idx="0">
                  <c:v>O2 flux per x (bc)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4A7-4075-974E-9EA210A22B5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A7-4075-974E-9EA210A22B5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A7-4075-974E-9EA210A22B5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A7-4075-974E-9EA210A22B5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4A7-4075-974E-9EA210A22B5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4A7-4075-974E-9EA210A22B5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4A7-4075-974E-9EA210A22B5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4A7-4075-974E-9EA210A22B5B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4A7-4075-974E-9EA210A22B5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4A7-4075-974E-9EA210A22B5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4A7-4075-974E-9EA210A22B5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4A7-4075-974E-9EA210A22B5B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MiR05-Kit#0915'!$V$3:$AA$3</c15:sqref>
                  </c15:fullRef>
                </c:ext>
              </c:extLst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MiR05-Kit#0915'!$V$22:$AB$22</c15:sqref>
                  </c15:fullRef>
                </c:ext>
              </c:extLst>
              <c:f>'O2&amp;AmR MiR05-Kit#0915'!$V$22:$AA$22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MiR05-Kit#0915'!$AB$22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D4A7-4075-974E-9EA210A22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flux per 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MiR05-Kit#0915'!$M$31</c:f>
              <c:strCache>
                <c:ptCount val="1"/>
                <c:pt idx="0">
                  <c:v>H2O2 flux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A5-43D4-A32B-0685AC89FA3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A5-43D4-A32B-0685AC89FA3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A5-43D4-A32B-0685AC89FA36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A5-43D4-A32B-0685AC89FA36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6A5-43D4-A32B-0685AC89FA3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6A5-43D4-A32B-0685AC89FA3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6A5-43D4-A32B-0685AC89FA3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6A5-43D4-A32B-0685AC89FA3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6A5-43D4-A32B-0685AC89FA3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6A5-43D4-A32B-0685AC89FA36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'O2&amp;AmR MiR05-Kit#0915'!$V$31:$AA$31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6A5-43D4-A32B-0685AC89F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Specific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8C-46A1-B3F1-BF649249A8EA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8C-46A1-B3F1-BF649249A8E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58C-46A1-B3F1-BF649249A8EA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58C-46A1-B3F1-BF649249A8EA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58C-46A1-B3F1-BF649249A8EA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58C-46A1-B3F1-BF649249A8E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58C-46A1-B3F1-BF649249A8E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58C-46A1-B3F1-BF649249A8E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58C-46A1-B3F1-BF649249A8E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MiR05-Kit#0915'!$V$32:$AB$32</c15:sqref>
                  </c15:fullRef>
                </c:ext>
              </c:extLst>
              <c:f>'O2&amp;AmR MiR05-Kit#0915'!$V$32:$AA$32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MiR05-Kit#0915'!$AB$32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F-758C-46A1-B3F1-BF649249A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MiR05-Kit#0915'!$U$34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MiR05-Kit#0915'!$U$35:$Y$35</c:f>
              <c:strCache>
                <c:ptCount val="5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'O2&amp;AmR MiR05-Kit#0915'!$U$36:$AA$36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E4-4613-9172-FB80ED299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MiR05-Kit#0915'!$M$22</c:f>
              <c:strCache>
                <c:ptCount val="1"/>
                <c:pt idx="0">
                  <c:v>O2 flux per x (bc)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46-4A6E-BA79-5A7A41BEF19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46-4A6E-BA79-5A7A41BEF19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F46-4A6E-BA79-5A7A41BEF19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F46-4A6E-BA79-5A7A41BEF1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F46-4A6E-BA79-5A7A41BEF1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F46-4A6E-BA79-5A7A41BEF1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F46-4A6E-BA79-5A7A41BEF1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F46-4A6E-BA79-5A7A41BEF19B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F46-4A6E-BA79-5A7A41BEF1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F46-4A6E-BA79-5A7A41BEF1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F46-4A6E-BA79-5A7A41BEF1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F46-4A6E-BA79-5A7A41BEF19B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MiR05-Kit#0915'!$V$3:$AA$3</c15:sqref>
                  </c15:fullRef>
                </c:ext>
              </c:extLst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MiR05-Kit#0915'!$V$22:$AB$22</c15:sqref>
                  </c15:fullRef>
                </c:ext>
              </c:extLst>
              <c:f>'O2&amp;AmR MiR05-Kit#0915'!$V$22:$AA$22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MiR05-Kit#0915'!$AB$22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1-1F46-4A6E-BA79-5A7A41BEF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Specific flux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72-47BA-AF71-63935D97A20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072-47BA-AF71-63935D97A20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072-47BA-AF71-63935D97A209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072-47BA-AF71-63935D97A209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072-47BA-AF71-63935D97A209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072-47BA-AF71-63935D97A20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072-47BA-AF71-63935D97A20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072-47BA-AF71-63935D97A20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072-47BA-AF71-63935D97A20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072-47BA-AF71-63935D97A209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0-3072-47BA-AF71-63935D97A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Specific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CheckBox" checked="Checked" fmlaLink="$I$22" lockText="1" noThreeD="1"/>
</file>

<file path=xl/ctrlProps/ctrlProp10.xml><?xml version="1.0" encoding="utf-8"?>
<formControlPr xmlns="http://schemas.microsoft.com/office/spreadsheetml/2009/9/main" objectType="CheckBox" checked="Checked" fmlaLink="$I$11" lockText="1" noThreeD="1"/>
</file>

<file path=xl/ctrlProps/ctrlProp11.xml><?xml version="1.0" encoding="utf-8"?>
<formControlPr xmlns="http://schemas.microsoft.com/office/spreadsheetml/2009/9/main" objectType="CheckBox" checked="Checked" fmlaLink="$I$11" lockText="1" noThreeD="1"/>
</file>

<file path=xl/ctrlProps/ctrlProp12.xml><?xml version="1.0" encoding="utf-8"?>
<formControlPr xmlns="http://schemas.microsoft.com/office/spreadsheetml/2009/9/main" objectType="CheckBox" checked="Checked" fmlaLink="$I$22" lockText="1" noThreeD="1"/>
</file>

<file path=xl/ctrlProps/ctrlProp13.xml><?xml version="1.0" encoding="utf-8"?>
<formControlPr xmlns="http://schemas.microsoft.com/office/spreadsheetml/2009/9/main" objectType="CheckBox" checked="Checked" fmlaLink="$I$11" lockText="1" noThreeD="1"/>
</file>

<file path=xl/ctrlProps/ctrlProp2.xml><?xml version="1.0" encoding="utf-8"?>
<formControlPr xmlns="http://schemas.microsoft.com/office/spreadsheetml/2009/9/main" objectType="CheckBox" checked="Checked" fmlaLink="$I$11" lockText="1" noThreeD="1"/>
</file>

<file path=xl/ctrlProps/ctrlProp3.xml><?xml version="1.0" encoding="utf-8"?>
<formControlPr xmlns="http://schemas.microsoft.com/office/spreadsheetml/2009/9/main" objectType="CheckBox" checked="Checked" fmlaLink="$I$22" lockText="1" noThreeD="1"/>
</file>

<file path=xl/ctrlProps/ctrlProp4.xml><?xml version="1.0" encoding="utf-8"?>
<formControlPr xmlns="http://schemas.microsoft.com/office/spreadsheetml/2009/9/main" objectType="CheckBox" checked="Checked" fmlaLink="$I$11" lockText="1" noThreeD="1"/>
</file>

<file path=xl/ctrlProps/ctrlProp5.xml><?xml version="1.0" encoding="utf-8"?>
<formControlPr xmlns="http://schemas.microsoft.com/office/spreadsheetml/2009/9/main" objectType="CheckBox" checked="Checked" fmlaLink="$I$22" lockText="1" noThreeD="1"/>
</file>

<file path=xl/ctrlProps/ctrlProp6.xml><?xml version="1.0" encoding="utf-8"?>
<formControlPr xmlns="http://schemas.microsoft.com/office/spreadsheetml/2009/9/main" objectType="CheckBox" checked="Checked" fmlaLink="$I$11" lockText="1" noThreeD="1"/>
</file>

<file path=xl/ctrlProps/ctrlProp7.xml><?xml version="1.0" encoding="utf-8"?>
<formControlPr xmlns="http://schemas.microsoft.com/office/spreadsheetml/2009/9/main" objectType="CheckBox" checked="Checked" fmlaLink="$I$22" lockText="1" noThreeD="1"/>
</file>

<file path=xl/ctrlProps/ctrlProp8.xml><?xml version="1.0" encoding="utf-8"?>
<formControlPr xmlns="http://schemas.microsoft.com/office/spreadsheetml/2009/9/main" objectType="CheckBox" checked="Checked" fmlaLink="$I$11" lockText="1" noThreeD="1"/>
</file>

<file path=xl/ctrlProps/ctrlProp9.xml><?xml version="1.0" encoding="utf-8"?>
<formControlPr xmlns="http://schemas.microsoft.com/office/spreadsheetml/2009/9/main" objectType="CheckBox" checked="Checked" fmlaLink="$I$2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10" Type="http://schemas.openxmlformats.org/officeDocument/2006/relationships/image" Target="../media/image3.emf"/><Relationship Id="rId4" Type="http://schemas.openxmlformats.org/officeDocument/2006/relationships/chart" Target="../charts/chart20.xml"/><Relationship Id="rId9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3274471</xdr:colOff>
      <xdr:row>1</xdr:row>
      <xdr:rowOff>68962</xdr:rowOff>
    </xdr:from>
    <xdr:to>
      <xdr:col>9</xdr:col>
      <xdr:colOff>24125</xdr:colOff>
      <xdr:row>5</xdr:row>
      <xdr:rowOff>2610</xdr:rowOff>
    </xdr:to>
    <xdr:sp macro="" textlink="">
      <xdr:nvSpPr>
        <xdr:cNvPr id="41" name="Rechteck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2025565" y="239051"/>
          <a:ext cx="3119498" cy="682041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2406742" name="Chart 1">
          <a:extLst>
            <a:ext uri="{FF2B5EF4-FFF2-40B4-BE49-F238E27FC236}">
              <a16:creationId xmlns:a16="http://schemas.microsoft.com/office/drawing/2014/main" id="{00000000-0008-0000-0000-000056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58</xdr:row>
      <xdr:rowOff>107758</xdr:rowOff>
    </xdr:to>
    <xdr:graphicFrame macro="">
      <xdr:nvGraphicFramePr>
        <xdr:cNvPr id="2406744" name="Chart 1">
          <a:extLst>
            <a:ext uri="{FF2B5EF4-FFF2-40B4-BE49-F238E27FC236}">
              <a16:creationId xmlns:a16="http://schemas.microsoft.com/office/drawing/2014/main" id="{00000000-0008-0000-0000-000058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9" name="Diagramm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0</xdr:rowOff>
        </xdr:from>
        <xdr:to>
          <xdr:col>8</xdr:col>
          <xdr:colOff>152400</xdr:colOff>
          <xdr:row>3</xdr:row>
          <xdr:rowOff>57150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2406740" name="Chart 1">
          <a:extLst>
            <a:ext uri="{FF2B5EF4-FFF2-40B4-BE49-F238E27FC236}">
              <a16:creationId xmlns:a16="http://schemas.microsoft.com/office/drawing/2014/main" id="{00000000-0008-0000-0000-000054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209550</xdr:rowOff>
        </xdr:from>
        <xdr:to>
          <xdr:col>8</xdr:col>
          <xdr:colOff>152400</xdr:colOff>
          <xdr:row>4</xdr:row>
          <xdr:rowOff>76200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3274471</xdr:colOff>
      <xdr:row>1</xdr:row>
      <xdr:rowOff>68962</xdr:rowOff>
    </xdr:from>
    <xdr:to>
      <xdr:col>9</xdr:col>
      <xdr:colOff>24125</xdr:colOff>
      <xdr:row>5</xdr:row>
      <xdr:rowOff>2610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266071" y="238507"/>
          <a:ext cx="3299044" cy="688028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0</xdr:rowOff>
        </xdr:from>
        <xdr:to>
          <xdr:col>8</xdr:col>
          <xdr:colOff>152400</xdr:colOff>
          <xdr:row>3</xdr:row>
          <xdr:rowOff>95250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209550</xdr:rowOff>
        </xdr:from>
        <xdr:to>
          <xdr:col>8</xdr:col>
          <xdr:colOff>152400</xdr:colOff>
          <xdr:row>4</xdr:row>
          <xdr:rowOff>85725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12" name="Diagramm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0</xdr:rowOff>
        </xdr:from>
        <xdr:to>
          <xdr:col>8</xdr:col>
          <xdr:colOff>133350</xdr:colOff>
          <xdr:row>3</xdr:row>
          <xdr:rowOff>76200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209550</xdr:rowOff>
        </xdr:from>
        <xdr:to>
          <xdr:col>8</xdr:col>
          <xdr:colOff>133350</xdr:colOff>
          <xdr:row>4</xdr:row>
          <xdr:rowOff>95250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57</xdr:row>
      <xdr:rowOff>411480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19" name="Diagramm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0</xdr:rowOff>
        </xdr:from>
        <xdr:to>
          <xdr:col>8</xdr:col>
          <xdr:colOff>133350</xdr:colOff>
          <xdr:row>3</xdr:row>
          <xdr:rowOff>76200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209550</xdr:rowOff>
        </xdr:from>
        <xdr:to>
          <xdr:col>8</xdr:col>
          <xdr:colOff>133350</xdr:colOff>
          <xdr:row>4</xdr:row>
          <xdr:rowOff>95250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3274471</xdr:colOff>
      <xdr:row>1</xdr:row>
      <xdr:rowOff>68962</xdr:rowOff>
    </xdr:from>
    <xdr:to>
      <xdr:col>9</xdr:col>
      <xdr:colOff>24125</xdr:colOff>
      <xdr:row>5</xdr:row>
      <xdr:rowOff>2610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266071" y="238507"/>
          <a:ext cx="3299044" cy="688028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3486150</xdr:colOff>
          <xdr:row>1</xdr:row>
          <xdr:rowOff>95250</xdr:rowOff>
        </xdr:from>
        <xdr:to>
          <xdr:col>8</xdr:col>
          <xdr:colOff>133350</xdr:colOff>
          <xdr:row>2</xdr:row>
          <xdr:rowOff>171450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209550</xdr:rowOff>
        </xdr:from>
        <xdr:to>
          <xdr:col>8</xdr:col>
          <xdr:colOff>142875</xdr:colOff>
          <xdr:row>4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57</xdr:row>
      <xdr:rowOff>472440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12" name="Diagramm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209550</xdr:rowOff>
        </xdr:from>
        <xdr:to>
          <xdr:col>8</xdr:col>
          <xdr:colOff>123825</xdr:colOff>
          <xdr:row>4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29</xdr:row>
      <xdr:rowOff>0</xdr:rowOff>
    </xdr:from>
    <xdr:to>
      <xdr:col>7</xdr:col>
      <xdr:colOff>647212</xdr:colOff>
      <xdr:row>43</xdr:row>
      <xdr:rowOff>158368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1140"/>
          <a:ext cx="9646432" cy="261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157655</xdr:rowOff>
    </xdr:from>
    <xdr:to>
      <xdr:col>7</xdr:col>
      <xdr:colOff>1502020</xdr:colOff>
      <xdr:row>21</xdr:row>
      <xdr:rowOff>55574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8189"/>
          <a:ext cx="10258451" cy="2624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3274471</xdr:colOff>
      <xdr:row>1</xdr:row>
      <xdr:rowOff>68962</xdr:rowOff>
    </xdr:from>
    <xdr:to>
      <xdr:col>9</xdr:col>
      <xdr:colOff>24125</xdr:colOff>
      <xdr:row>5</xdr:row>
      <xdr:rowOff>2610</xdr:rowOff>
    </xdr:to>
    <xdr:sp macro="" textlink="">
      <xdr:nvSpPr>
        <xdr:cNvPr id="2" name="Rechteck 4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027946" y="240412"/>
          <a:ext cx="3121879" cy="686123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58</xdr:row>
      <xdr:rowOff>107758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1</xdr:row>
          <xdr:rowOff>104775</xdr:rowOff>
        </xdr:from>
        <xdr:to>
          <xdr:col>8</xdr:col>
          <xdr:colOff>152400</xdr:colOff>
          <xdr:row>3</xdr:row>
          <xdr:rowOff>76200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209550</xdr:rowOff>
        </xdr:from>
        <xdr:to>
          <xdr:col>8</xdr:col>
          <xdr:colOff>152400</xdr:colOff>
          <xdr:row>4</xdr:row>
          <xdr:rowOff>114300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2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4.xml"/><Relationship Id="rId5" Type="http://schemas.openxmlformats.org/officeDocument/2006/relationships/comments" Target="../comments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BH130"/>
  <sheetViews>
    <sheetView showGridLines="0" zoomScaleNormal="100" zoomScalePageLayoutView="55" workbookViewId="0"/>
  </sheetViews>
  <sheetFormatPr defaultColWidth="11.42578125" defaultRowHeight="12.75" x14ac:dyDescent="0.2"/>
  <cols>
    <col min="1" max="1" width="31" style="67" customWidth="1"/>
    <col min="2" max="2" width="4" style="67" customWidth="1"/>
    <col min="3" max="3" width="15.42578125" style="67" bestFit="1" customWidth="1"/>
    <col min="4" max="4" width="20.85546875" style="67" customWidth="1"/>
    <col min="5" max="5" width="33.140625" style="67" bestFit="1" customWidth="1"/>
    <col min="6" max="6" width="12.140625" style="67" customWidth="1"/>
    <col min="7" max="7" width="14.7109375" style="67" customWidth="1"/>
    <col min="8" max="8" width="54.7109375" style="5" customWidth="1"/>
    <col min="9" max="9" width="40.85546875" style="5" customWidth="1"/>
    <col min="10" max="10" width="14.85546875" style="5" customWidth="1"/>
    <col min="11" max="11" width="4.7109375" style="5" customWidth="1"/>
    <col min="12" max="12" width="44" style="5" customWidth="1"/>
    <col min="13" max="13" width="37.85546875" style="5" customWidth="1"/>
    <col min="14" max="14" width="28.140625" style="5" customWidth="1"/>
    <col min="15" max="15" width="18.42578125" style="5" customWidth="1"/>
    <col min="16" max="16" width="15.28515625" style="5" customWidth="1"/>
    <col min="17" max="18" width="9.5703125" style="5" customWidth="1"/>
    <col min="19" max="19" width="16.7109375" style="5" customWidth="1"/>
    <col min="20" max="20" width="18.7109375" style="5" customWidth="1"/>
    <col min="21" max="21" width="18.85546875" style="5" customWidth="1"/>
    <col min="22" max="22" width="11.85546875" style="5" customWidth="1"/>
    <col min="23" max="23" width="15.7109375" style="5" customWidth="1"/>
    <col min="24" max="24" width="12" style="5" customWidth="1"/>
    <col min="25" max="25" width="12.42578125" style="5" customWidth="1"/>
    <col min="26" max="26" width="18.28515625" style="5" customWidth="1"/>
    <col min="27" max="27" width="17.5703125" style="5" customWidth="1"/>
    <col min="28" max="28" width="9" style="60" customWidth="1"/>
    <col min="29" max="29" width="7.7109375" style="5" customWidth="1"/>
    <col min="30" max="30" width="8.7109375" style="5" customWidth="1"/>
    <col min="31" max="31" width="7.5703125" style="5" customWidth="1"/>
    <col min="32" max="32" width="8.42578125" style="5" customWidth="1"/>
    <col min="33" max="33" width="8.7109375" style="5" customWidth="1"/>
    <col min="34" max="34" width="7.140625" style="5" customWidth="1"/>
    <col min="35" max="35" width="7.42578125" style="5" customWidth="1"/>
    <col min="36" max="36" width="5" style="5" customWidth="1"/>
    <col min="37" max="37" width="7.28515625" style="5" customWidth="1"/>
    <col min="38" max="38" width="7.140625" style="5" customWidth="1"/>
    <col min="39" max="39" width="6.7109375" style="5" customWidth="1"/>
    <col min="40" max="40" width="5.7109375" style="5" customWidth="1"/>
    <col min="41" max="41" width="8.28515625" style="5" customWidth="1"/>
    <col min="42" max="42" width="8.7109375" style="5" customWidth="1"/>
    <col min="43" max="43" width="8.28515625" style="5" customWidth="1"/>
    <col min="44" max="44" width="9.140625" style="5" customWidth="1"/>
    <col min="45" max="45" width="8" style="5" customWidth="1"/>
    <col min="46" max="46" width="8.7109375" style="5" customWidth="1"/>
    <col min="47" max="47" width="7.7109375" style="5" customWidth="1"/>
    <col min="48" max="49" width="7.42578125" style="5" customWidth="1"/>
    <col min="50" max="52" width="10" style="201" customWidth="1"/>
    <col min="53" max="54" width="8.42578125" style="5" customWidth="1"/>
    <col min="55" max="55" width="6.28515625" style="134" customWidth="1"/>
    <col min="56" max="58" width="7.28515625" style="5" customWidth="1"/>
    <col min="59" max="79" width="10.7109375" style="5" customWidth="1"/>
    <col min="80" max="16384" width="11.42578125" style="5"/>
  </cols>
  <sheetData>
    <row r="1" spans="1:59" s="111" customFormat="1" x14ac:dyDescent="0.2">
      <c r="A1" s="95" t="s">
        <v>18</v>
      </c>
      <c r="B1" s="102"/>
      <c r="C1" s="73" t="s">
        <v>0</v>
      </c>
      <c r="D1" s="254" t="s">
        <v>33</v>
      </c>
      <c r="E1" s="254"/>
      <c r="F1" s="254"/>
      <c r="G1" s="254"/>
      <c r="H1" s="218" t="s">
        <v>28</v>
      </c>
      <c r="I1" s="103"/>
      <c r="J1" s="103"/>
      <c r="L1" s="219"/>
      <c r="M1" s="253"/>
      <c r="N1" s="253"/>
      <c r="U1" s="207"/>
      <c r="V1" s="2"/>
      <c r="W1" s="2"/>
      <c r="X1" s="2"/>
      <c r="Y1" s="2"/>
      <c r="Z1" s="2"/>
      <c r="AA1" s="2"/>
      <c r="AB1" s="2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</row>
    <row r="2" spans="1:59" s="76" customFormat="1" x14ac:dyDescent="0.2">
      <c r="A2" s="109"/>
      <c r="B2" s="114"/>
      <c r="C2" s="115"/>
      <c r="D2" s="116"/>
      <c r="E2" s="117"/>
      <c r="F2" s="118"/>
      <c r="G2" s="119"/>
      <c r="L2" s="95"/>
      <c r="R2" s="120"/>
      <c r="U2" s="4"/>
      <c r="V2" s="4"/>
      <c r="W2" s="4"/>
      <c r="X2" s="4"/>
      <c r="Y2" s="4"/>
      <c r="Z2" s="4"/>
      <c r="AA2" s="4"/>
      <c r="AB2" s="4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</row>
    <row r="3" spans="1:59" s="76" customFormat="1" ht="14.25" x14ac:dyDescent="0.2">
      <c r="A3" s="122" t="s">
        <v>34</v>
      </c>
      <c r="B3" s="104"/>
      <c r="D3" s="123"/>
      <c r="E3" s="123"/>
      <c r="F3" s="118"/>
      <c r="G3" s="119"/>
      <c r="I3" s="124" t="s">
        <v>26</v>
      </c>
      <c r="L3" s="221" t="s">
        <v>113</v>
      </c>
      <c r="M3" s="120"/>
      <c r="N3" s="5"/>
      <c r="U3" s="38" t="s">
        <v>7</v>
      </c>
      <c r="V3" s="39" t="s">
        <v>19</v>
      </c>
      <c r="W3" s="40" t="s">
        <v>20</v>
      </c>
      <c r="X3" s="41" t="s">
        <v>21</v>
      </c>
      <c r="Y3" s="40" t="s">
        <v>22</v>
      </c>
      <c r="Z3" s="42" t="s">
        <v>23</v>
      </c>
      <c r="AA3" s="39" t="s">
        <v>24</v>
      </c>
      <c r="AB3" s="6"/>
      <c r="AC3" s="111"/>
      <c r="AD3" s="125"/>
      <c r="AE3" s="125"/>
      <c r="AF3" s="67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67"/>
      <c r="AX3" s="126"/>
      <c r="AY3" s="126"/>
      <c r="AZ3" s="126"/>
      <c r="BA3" s="126"/>
      <c r="BB3" s="125"/>
      <c r="BC3" s="126"/>
      <c r="BD3" s="126"/>
      <c r="BE3" s="126"/>
      <c r="BF3" s="126"/>
      <c r="BG3" s="126"/>
    </row>
    <row r="4" spans="1:59" s="76" customFormat="1" x14ac:dyDescent="0.2">
      <c r="A4" s="122"/>
      <c r="B4" s="104"/>
      <c r="C4" s="127"/>
      <c r="D4" s="128"/>
      <c r="E4" s="129"/>
      <c r="F4" s="118"/>
      <c r="G4" s="119"/>
      <c r="I4" s="124" t="s">
        <v>27</v>
      </c>
      <c r="L4" s="130"/>
      <c r="M4" s="5"/>
      <c r="AB4" s="2"/>
      <c r="AC4" s="111"/>
      <c r="AD4" s="125"/>
      <c r="AE4" s="125"/>
      <c r="AF4" s="67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67"/>
      <c r="AX4" s="126"/>
      <c r="AY4" s="126"/>
      <c r="AZ4" s="126"/>
      <c r="BA4" s="126"/>
      <c r="BB4" s="125"/>
      <c r="BC4" s="126"/>
      <c r="BD4" s="126"/>
      <c r="BE4" s="126"/>
      <c r="BF4" s="126"/>
      <c r="BG4" s="126"/>
    </row>
    <row r="5" spans="1:59" s="76" customFormat="1" ht="14.25" x14ac:dyDescent="0.2">
      <c r="A5" s="131" t="s">
        <v>96</v>
      </c>
      <c r="C5" s="122"/>
      <c r="D5" s="122"/>
      <c r="E5" s="122"/>
      <c r="F5" s="122"/>
      <c r="G5" s="122"/>
      <c r="L5" s="77"/>
      <c r="M5" s="77"/>
      <c r="N5" s="78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6"/>
      <c r="AV5" s="67"/>
      <c r="BA5" s="132"/>
    </row>
    <row r="6" spans="1:59" s="76" customFormat="1" x14ac:dyDescent="0.2">
      <c r="A6" s="133"/>
      <c r="B6" s="67"/>
      <c r="C6" s="67"/>
      <c r="D6" s="67"/>
      <c r="E6" s="67"/>
      <c r="F6" s="67"/>
      <c r="G6" s="67"/>
      <c r="L6" s="77"/>
      <c r="M6" s="79"/>
      <c r="N6" s="80"/>
      <c r="O6" s="80"/>
      <c r="P6" s="80"/>
      <c r="Q6" s="80"/>
      <c r="R6" s="80"/>
      <c r="S6" s="80"/>
      <c r="T6" s="80"/>
      <c r="U6" s="81"/>
      <c r="V6" s="81"/>
      <c r="W6" s="81"/>
      <c r="X6" s="81"/>
      <c r="Y6" s="81"/>
      <c r="Z6" s="81"/>
      <c r="AA6" s="81"/>
      <c r="AB6" s="18"/>
      <c r="AV6" s="67"/>
      <c r="BA6" s="132"/>
    </row>
    <row r="7" spans="1:59" s="76" customFormat="1" x14ac:dyDescent="0.2">
      <c r="A7" s="135"/>
      <c r="B7" s="135"/>
      <c r="C7" s="136"/>
      <c r="D7" s="136"/>
      <c r="E7" s="137"/>
      <c r="F7" s="138"/>
      <c r="G7" s="135"/>
      <c r="L7" s="79"/>
      <c r="M7" s="79"/>
      <c r="N7" s="80"/>
      <c r="O7" s="80"/>
      <c r="P7" s="80"/>
      <c r="Q7" s="80"/>
      <c r="R7" s="80"/>
      <c r="S7" s="80"/>
      <c r="T7" s="80"/>
      <c r="U7" s="82"/>
      <c r="V7" s="82"/>
      <c r="W7" s="82"/>
      <c r="X7" s="82"/>
      <c r="Y7" s="82"/>
      <c r="Z7" s="82"/>
      <c r="AA7" s="82"/>
      <c r="AB7" s="20"/>
      <c r="AV7" s="67"/>
      <c r="BA7" s="132"/>
    </row>
    <row r="8" spans="1:59" s="76" customFormat="1" x14ac:dyDescent="0.2">
      <c r="A8" s="135"/>
      <c r="B8" s="135"/>
      <c r="C8" s="137"/>
      <c r="D8" s="136"/>
      <c r="E8" s="137"/>
      <c r="F8" s="136"/>
      <c r="G8" s="135"/>
      <c r="L8" s="79"/>
      <c r="M8" s="79"/>
      <c r="N8" s="83"/>
      <c r="O8" s="80"/>
      <c r="P8" s="80"/>
      <c r="Q8" s="80"/>
      <c r="R8" s="80"/>
      <c r="S8" s="80"/>
      <c r="T8" s="80"/>
      <c r="U8" s="82"/>
      <c r="V8" s="82"/>
      <c r="W8" s="82"/>
      <c r="X8" s="82"/>
      <c r="Y8" s="82"/>
      <c r="Z8" s="82"/>
      <c r="AA8" s="82"/>
      <c r="AB8" s="20"/>
      <c r="AV8" s="67"/>
      <c r="BA8" s="132"/>
    </row>
    <row r="9" spans="1:59" s="76" customFormat="1" x14ac:dyDescent="0.2">
      <c r="A9" s="135"/>
      <c r="B9" s="135"/>
      <c r="C9" s="135"/>
      <c r="D9" s="135"/>
      <c r="E9" s="135"/>
      <c r="F9" s="135"/>
      <c r="G9" s="135"/>
      <c r="L9" s="79"/>
      <c r="M9" s="79"/>
      <c r="N9" s="83"/>
      <c r="O9" s="80"/>
      <c r="P9" s="80"/>
      <c r="Q9" s="80"/>
      <c r="R9" s="80"/>
      <c r="S9" s="80"/>
      <c r="T9" s="80"/>
      <c r="U9" s="82"/>
      <c r="V9" s="82"/>
      <c r="W9" s="82"/>
      <c r="X9" s="82"/>
      <c r="Y9" s="82"/>
      <c r="Z9" s="82"/>
      <c r="AA9" s="82"/>
      <c r="AB9" s="20"/>
      <c r="AD9" s="6"/>
      <c r="AE9" s="6"/>
      <c r="AF9" s="6"/>
      <c r="AG9" s="6"/>
      <c r="AV9" s="67"/>
      <c r="BA9" s="132"/>
    </row>
    <row r="10" spans="1:59" s="76" customFormat="1" x14ac:dyDescent="0.2">
      <c r="A10" s="135"/>
      <c r="B10" s="135"/>
      <c r="C10" s="135"/>
      <c r="D10" s="135"/>
      <c r="E10" s="135"/>
      <c r="F10" s="135"/>
      <c r="G10" s="135"/>
      <c r="L10" s="77"/>
      <c r="M10" s="77"/>
      <c r="N10" s="96"/>
      <c r="O10" s="80"/>
      <c r="P10" s="80"/>
      <c r="Q10" s="80"/>
      <c r="R10" s="80"/>
      <c r="S10" s="80"/>
      <c r="T10" s="80"/>
      <c r="U10" s="82"/>
      <c r="V10" s="82"/>
      <c r="W10" s="82"/>
      <c r="X10" s="82"/>
      <c r="Y10" s="82"/>
      <c r="Z10" s="82"/>
      <c r="AA10" s="82"/>
      <c r="AB10" s="20"/>
      <c r="AD10" s="6"/>
      <c r="AE10" s="23"/>
      <c r="AF10" s="24"/>
      <c r="AG10" s="6"/>
      <c r="AV10" s="67"/>
      <c r="BA10" s="132"/>
    </row>
    <row r="11" spans="1:59" s="62" customFormat="1" x14ac:dyDescent="0.2">
      <c r="A11" s="135"/>
      <c r="B11" s="135"/>
      <c r="C11" s="135"/>
      <c r="D11" s="135"/>
      <c r="E11" s="135"/>
      <c r="F11" s="135"/>
      <c r="G11" s="135"/>
      <c r="I11" s="141" t="b">
        <v>1</v>
      </c>
      <c r="L11" s="142"/>
      <c r="M11" s="77"/>
      <c r="N11" s="96"/>
      <c r="O11" s="80"/>
      <c r="P11" s="80"/>
      <c r="Q11" s="80"/>
      <c r="R11" s="80"/>
      <c r="S11" s="80"/>
      <c r="T11" s="80"/>
      <c r="U11" s="82"/>
      <c r="V11" s="82"/>
      <c r="W11" s="82"/>
      <c r="X11" s="82"/>
      <c r="Y11" s="82"/>
      <c r="Z11" s="82"/>
      <c r="AA11" s="82"/>
      <c r="AB11" s="20"/>
      <c r="AD11" s="25"/>
      <c r="AE11" s="23"/>
      <c r="AF11" s="24"/>
      <c r="AG11" s="26"/>
      <c r="AV11" s="66"/>
      <c r="BA11" s="144"/>
    </row>
    <row r="12" spans="1:59" s="62" customFormat="1" x14ac:dyDescent="0.2">
      <c r="A12" s="135"/>
      <c r="B12" s="135"/>
      <c r="C12" s="135"/>
      <c r="D12" s="135"/>
      <c r="E12" s="135"/>
      <c r="F12" s="135"/>
      <c r="G12" s="135"/>
      <c r="L12" s="77"/>
      <c r="M12" s="94"/>
      <c r="N12" s="80"/>
      <c r="O12" s="80"/>
      <c r="P12" s="80"/>
      <c r="Q12" s="80"/>
      <c r="R12" s="80"/>
      <c r="S12" s="78"/>
      <c r="T12" s="78"/>
      <c r="U12" s="97"/>
      <c r="V12" s="97"/>
      <c r="W12" s="97"/>
      <c r="X12" s="97"/>
      <c r="Y12" s="97"/>
      <c r="Z12" s="97"/>
      <c r="AA12" s="97"/>
      <c r="AB12" s="28"/>
      <c r="AD12" s="25"/>
      <c r="AE12" s="2"/>
      <c r="AF12" s="26"/>
      <c r="AG12" s="26"/>
      <c r="AV12" s="66"/>
      <c r="BA12" s="144"/>
    </row>
    <row r="13" spans="1:59" s="76" customFormat="1" x14ac:dyDescent="0.2">
      <c r="A13" s="135"/>
      <c r="B13" s="135"/>
      <c r="C13" s="135"/>
      <c r="D13" s="135"/>
      <c r="E13" s="135"/>
      <c r="F13" s="135"/>
      <c r="G13" s="135"/>
      <c r="L13" s="77"/>
      <c r="M13" s="80"/>
      <c r="N13" s="80"/>
      <c r="O13" s="80"/>
      <c r="P13" s="80"/>
      <c r="Q13" s="80"/>
      <c r="R13" s="80"/>
      <c r="S13" s="78"/>
      <c r="T13" s="78"/>
      <c r="U13" s="98"/>
      <c r="V13" s="98"/>
      <c r="W13" s="98"/>
      <c r="X13" s="98"/>
      <c r="Y13" s="98"/>
      <c r="Z13" s="98"/>
      <c r="AA13" s="98"/>
      <c r="AB13" s="30"/>
      <c r="AC13" s="62"/>
      <c r="AD13" s="25"/>
      <c r="AE13" s="31"/>
      <c r="AF13" s="25"/>
      <c r="AG13" s="25"/>
      <c r="AV13" s="67"/>
      <c r="BA13" s="132"/>
    </row>
    <row r="14" spans="1:59" s="76" customFormat="1" x14ac:dyDescent="0.2">
      <c r="A14" s="135"/>
      <c r="B14" s="135"/>
      <c r="C14" s="135"/>
      <c r="D14" s="135"/>
      <c r="E14" s="135"/>
      <c r="F14" s="135"/>
      <c r="G14" s="135"/>
      <c r="L14" s="79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6"/>
      <c r="AC14" s="62"/>
      <c r="AD14" s="25"/>
      <c r="AE14" s="25"/>
      <c r="AF14" s="25"/>
      <c r="AG14" s="25"/>
      <c r="AV14" s="67"/>
      <c r="BA14" s="132"/>
    </row>
    <row r="15" spans="1:59" s="76" customFormat="1" x14ac:dyDescent="0.2">
      <c r="A15" s="137"/>
      <c r="B15" s="137"/>
      <c r="C15" s="137"/>
      <c r="D15" s="137"/>
      <c r="E15" s="137"/>
      <c r="F15" s="137"/>
      <c r="G15" s="137"/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48"/>
      <c r="AD15" s="1"/>
      <c r="AE15" s="6"/>
      <c r="AF15" s="6"/>
      <c r="AG15" s="25"/>
      <c r="AV15" s="67"/>
      <c r="BA15" s="132"/>
    </row>
    <row r="16" spans="1:59" s="76" customFormat="1" ht="14.25" x14ac:dyDescent="0.2">
      <c r="A16" s="135"/>
      <c r="B16" s="135"/>
      <c r="C16" s="135"/>
      <c r="D16" s="135"/>
      <c r="E16" s="135"/>
      <c r="F16" s="135"/>
      <c r="G16" s="135"/>
      <c r="L16" s="222" t="s">
        <v>114</v>
      </c>
      <c r="M16" s="100"/>
      <c r="N16" s="100"/>
      <c r="O16" s="100"/>
      <c r="P16" s="100"/>
      <c r="Q16" s="100"/>
      <c r="R16" s="100"/>
      <c r="S16" s="100"/>
      <c r="T16" s="100"/>
      <c r="U16" s="38" t="s">
        <v>7</v>
      </c>
      <c r="V16" s="39" t="s">
        <v>19</v>
      </c>
      <c r="W16" s="40" t="s">
        <v>20</v>
      </c>
      <c r="X16" s="41" t="s">
        <v>21</v>
      </c>
      <c r="Y16" s="40" t="s">
        <v>22</v>
      </c>
      <c r="Z16" s="42" t="s">
        <v>23</v>
      </c>
      <c r="AA16" s="39" t="s">
        <v>24</v>
      </c>
      <c r="AB16" s="2"/>
      <c r="AE16" s="149"/>
      <c r="AG16" s="62"/>
      <c r="AV16" s="67"/>
      <c r="BA16" s="132"/>
    </row>
    <row r="17" spans="1:53" s="76" customFormat="1" ht="15" x14ac:dyDescent="0.2">
      <c r="A17" s="135"/>
      <c r="B17" s="135"/>
      <c r="C17" s="135"/>
      <c r="D17" s="135"/>
      <c r="E17" s="135"/>
      <c r="F17" s="135"/>
      <c r="G17" s="135"/>
      <c r="L17" s="100"/>
      <c r="M17" s="100" t="s">
        <v>12</v>
      </c>
      <c r="N17" s="150" t="s">
        <v>29</v>
      </c>
      <c r="O17" s="100"/>
      <c r="P17" s="100"/>
      <c r="Q17" s="100"/>
      <c r="R17" s="100"/>
      <c r="S17" s="100"/>
      <c r="T17" s="100"/>
      <c r="U17" s="100"/>
      <c r="V17" s="35" t="str">
        <f>IF(ISNUMBER(V13),V13-($P$14*V12+$P$13),"")</f>
        <v/>
      </c>
      <c r="W17" s="35" t="str">
        <f t="shared" ref="W17:AA17" si="0">IF(ISNUMBER(W13),W13-($P$14*W12+$P$13),"")</f>
        <v/>
      </c>
      <c r="X17" s="35" t="str">
        <f t="shared" si="0"/>
        <v/>
      </c>
      <c r="Y17" s="35" t="str">
        <f t="shared" si="0"/>
        <v/>
      </c>
      <c r="Z17" s="35" t="str">
        <f t="shared" si="0"/>
        <v/>
      </c>
      <c r="AA17" s="35" t="str">
        <f t="shared" si="0"/>
        <v/>
      </c>
      <c r="AB17" s="32"/>
      <c r="AE17" s="208"/>
      <c r="AV17" s="67"/>
      <c r="BA17" s="132"/>
    </row>
    <row r="18" spans="1:53" s="76" customFormat="1" ht="15" x14ac:dyDescent="0.2">
      <c r="A18" s="135"/>
      <c r="B18" s="135"/>
      <c r="C18" s="135"/>
      <c r="D18" s="135"/>
      <c r="E18" s="135"/>
      <c r="F18" s="135"/>
      <c r="G18" s="135"/>
      <c r="L18" s="100"/>
      <c r="M18" s="100" t="s">
        <v>15</v>
      </c>
      <c r="N18" s="150" t="s">
        <v>29</v>
      </c>
      <c r="O18" s="100"/>
      <c r="P18" s="100"/>
      <c r="Q18" s="100"/>
      <c r="R18" s="100"/>
      <c r="S18" s="100"/>
      <c r="T18" s="100"/>
      <c r="U18" s="100"/>
      <c r="V18" s="35" t="e">
        <f>V17-$AA$17</f>
        <v>#VALUE!</v>
      </c>
      <c r="W18" s="35" t="e">
        <f t="shared" ref="W18:AA18" si="1">W17-$AA$17</f>
        <v>#VALUE!</v>
      </c>
      <c r="X18" s="35" t="e">
        <f t="shared" si="1"/>
        <v>#VALUE!</v>
      </c>
      <c r="Y18" s="35" t="e">
        <f t="shared" si="1"/>
        <v>#VALUE!</v>
      </c>
      <c r="Z18" s="35" t="e">
        <f t="shared" si="1"/>
        <v>#VALUE!</v>
      </c>
      <c r="AA18" s="35" t="e">
        <f t="shared" si="1"/>
        <v>#VALUE!</v>
      </c>
      <c r="AB18" s="32"/>
      <c r="AE18" s="208"/>
      <c r="AV18" s="67"/>
      <c r="BA18" s="132"/>
    </row>
    <row r="19" spans="1:53" s="76" customFormat="1" x14ac:dyDescent="0.2">
      <c r="A19" s="135"/>
      <c r="B19" s="135"/>
      <c r="C19" s="135"/>
      <c r="D19" s="135"/>
      <c r="E19" s="135"/>
      <c r="F19" s="135"/>
      <c r="G19" s="135"/>
      <c r="L19" s="100"/>
      <c r="M19" s="153" t="s">
        <v>11</v>
      </c>
      <c r="N19" s="154"/>
      <c r="O19" s="154"/>
      <c r="P19" s="154"/>
      <c r="Q19" s="154"/>
      <c r="R19" s="154"/>
      <c r="S19" s="154"/>
      <c r="T19" s="154"/>
      <c r="U19" s="154"/>
      <c r="V19" s="37" t="e">
        <f>V21/$Z$21</f>
        <v>#VALUE!</v>
      </c>
      <c r="W19" s="37" t="e">
        <f t="shared" ref="W19:AA19" si="2">W21/$Z$21</f>
        <v>#VALUE!</v>
      </c>
      <c r="X19" s="37" t="e">
        <f t="shared" si="2"/>
        <v>#VALUE!</v>
      </c>
      <c r="Y19" s="37" t="e">
        <f t="shared" si="2"/>
        <v>#VALUE!</v>
      </c>
      <c r="Z19" s="37" t="e">
        <f t="shared" si="2"/>
        <v>#VALUE!</v>
      </c>
      <c r="AA19" s="37" t="e">
        <f t="shared" si="2"/>
        <v>#VALUE!</v>
      </c>
      <c r="AB19" s="33"/>
      <c r="AC19" s="156" t="s">
        <v>13</v>
      </c>
      <c r="AD19" s="157"/>
      <c r="AE19" s="223" t="str">
        <f>Z3</f>
        <v>4U</v>
      </c>
      <c r="AV19" s="67"/>
      <c r="BA19" s="132"/>
    </row>
    <row r="20" spans="1:53" s="76" customFormat="1" x14ac:dyDescent="0.2">
      <c r="A20" s="158" t="s">
        <v>115</v>
      </c>
      <c r="B20" s="158" t="s">
        <v>17</v>
      </c>
      <c r="C20" s="158"/>
      <c r="D20" s="135"/>
      <c r="E20" s="135"/>
      <c r="F20" s="135"/>
      <c r="G20" s="135"/>
      <c r="L20" s="100"/>
      <c r="M20" s="153" t="s">
        <v>135</v>
      </c>
      <c r="N20" s="154"/>
      <c r="O20" s="154"/>
      <c r="P20" s="154"/>
      <c r="Q20" s="154"/>
      <c r="R20" s="154"/>
      <c r="S20" s="154"/>
      <c r="T20" s="154"/>
      <c r="U20" s="154"/>
      <c r="V20" s="37" t="e">
        <f>V22/$Z$22</f>
        <v>#VALUE!</v>
      </c>
      <c r="W20" s="37" t="e">
        <f t="shared" ref="W20:AA20" si="3">W22/$Z$22</f>
        <v>#VALUE!</v>
      </c>
      <c r="X20" s="37" t="e">
        <f t="shared" si="3"/>
        <v>#VALUE!</v>
      </c>
      <c r="Y20" s="37" t="e">
        <f t="shared" si="3"/>
        <v>#VALUE!</v>
      </c>
      <c r="Z20" s="37" t="e">
        <f t="shared" si="3"/>
        <v>#VALUE!</v>
      </c>
      <c r="AA20" s="37" t="e">
        <f t="shared" si="3"/>
        <v>#VALUE!</v>
      </c>
      <c r="AB20" s="33"/>
      <c r="AC20" s="156" t="s">
        <v>14</v>
      </c>
      <c r="AD20" s="157"/>
      <c r="AE20" s="223" t="str">
        <f>AA3</f>
        <v>5Ama</v>
      </c>
      <c r="AV20" s="67"/>
      <c r="BA20" s="132"/>
    </row>
    <row r="21" spans="1:53" s="76" customFormat="1" ht="15" x14ac:dyDescent="0.25">
      <c r="A21" s="224" t="s">
        <v>116</v>
      </c>
      <c r="B21" s="224" t="s">
        <v>130</v>
      </c>
      <c r="D21" s="135"/>
      <c r="E21" s="135"/>
      <c r="F21" s="137"/>
      <c r="G21" s="135"/>
      <c r="L21" s="159"/>
      <c r="M21" s="160" t="s">
        <v>97</v>
      </c>
      <c r="N21" s="161" t="s">
        <v>30</v>
      </c>
      <c r="O21" s="100"/>
      <c r="P21" s="100"/>
      <c r="Q21" s="100"/>
      <c r="R21" s="100"/>
      <c r="S21" s="100"/>
      <c r="T21" s="100"/>
      <c r="U21" s="162"/>
      <c r="V21" s="163" t="str">
        <f t="shared" ref="V21:AA21" si="4">IF(ISNUMBER(V17),IF(VolumeCorr=TRUE,IF(UnknownSampleCheck=FALSE,V17/V23,V17/V23/$M$12),IF(UnknownSampleCheck=FALSE,V17,V17/$M$12)),"")</f>
        <v/>
      </c>
      <c r="W21" s="163" t="str">
        <f t="shared" si="4"/>
        <v/>
      </c>
      <c r="X21" s="163" t="str">
        <f t="shared" si="4"/>
        <v/>
      </c>
      <c r="Y21" s="163" t="str">
        <f t="shared" si="4"/>
        <v/>
      </c>
      <c r="Z21" s="163" t="str">
        <f t="shared" si="4"/>
        <v/>
      </c>
      <c r="AA21" s="163" t="str">
        <f t="shared" si="4"/>
        <v/>
      </c>
      <c r="AB21" s="34"/>
      <c r="AC21" s="165"/>
      <c r="AD21" s="165"/>
      <c r="AH21" s="165"/>
      <c r="AI21" s="165"/>
      <c r="AV21" s="67"/>
      <c r="BA21" s="132"/>
    </row>
    <row r="22" spans="1:53" s="76" customFormat="1" ht="15" x14ac:dyDescent="0.25">
      <c r="A22" s="225" t="s">
        <v>117</v>
      </c>
      <c r="B22" s="226" t="s">
        <v>129</v>
      </c>
      <c r="C22" s="135"/>
      <c r="E22" s="135"/>
      <c r="F22" s="137"/>
      <c r="G22" s="135"/>
      <c r="I22" s="166" t="b">
        <v>1</v>
      </c>
      <c r="L22" s="100"/>
      <c r="M22" s="160" t="s">
        <v>98</v>
      </c>
      <c r="N22" s="161" t="s">
        <v>30</v>
      </c>
      <c r="O22" s="100"/>
      <c r="P22" s="100"/>
      <c r="Q22" s="100"/>
      <c r="R22" s="100"/>
      <c r="S22" s="100"/>
      <c r="T22" s="100"/>
      <c r="U22" s="162"/>
      <c r="V22" s="163" t="e">
        <f>V21-$AA$21</f>
        <v>#VALUE!</v>
      </c>
      <c r="W22" s="163" t="e">
        <f>W21-$AA$21</f>
        <v>#VALUE!</v>
      </c>
      <c r="X22" s="163" t="e">
        <f t="shared" ref="X22:AA22" si="5">X21-$AA$21</f>
        <v>#VALUE!</v>
      </c>
      <c r="Y22" s="163" t="e">
        <f t="shared" si="5"/>
        <v>#VALUE!</v>
      </c>
      <c r="Z22" s="163" t="e">
        <f t="shared" si="5"/>
        <v>#VALUE!</v>
      </c>
      <c r="AA22" s="163" t="e">
        <f t="shared" si="5"/>
        <v>#VALUE!</v>
      </c>
      <c r="AB22" s="34"/>
      <c r="AV22" s="67"/>
      <c r="BA22" s="132"/>
    </row>
    <row r="23" spans="1:53" s="76" customFormat="1" x14ac:dyDescent="0.2">
      <c r="A23" s="227" t="s">
        <v>118</v>
      </c>
      <c r="B23" s="228" t="s">
        <v>128</v>
      </c>
      <c r="C23" s="135"/>
      <c r="D23" s="135"/>
      <c r="E23" s="135"/>
      <c r="F23" s="135"/>
      <c r="G23" s="135"/>
      <c r="L23" s="100"/>
      <c r="M23" s="100" t="s">
        <v>32</v>
      </c>
      <c r="N23" s="100"/>
      <c r="O23" s="100"/>
      <c r="P23" s="100"/>
      <c r="Q23" s="100"/>
      <c r="R23" s="100"/>
      <c r="S23" s="100"/>
      <c r="T23" s="100"/>
      <c r="U23" s="100"/>
      <c r="V23" s="35">
        <f>IF(ISNUMBER(V8),1-(1*V8/1000)/$M$14,1)</f>
        <v>1</v>
      </c>
      <c r="W23" s="36">
        <f>IF(ISNUMBER(W8),V23-(V23*W8/1000)/$M$14,V23)</f>
        <v>1</v>
      </c>
      <c r="X23" s="36">
        <f t="shared" ref="X23:AA23" si="6">IF(ISNUMBER(X8),W23-(W23*X8/1000)/$M$14,W23)</f>
        <v>1</v>
      </c>
      <c r="Y23" s="36">
        <f t="shared" si="6"/>
        <v>1</v>
      </c>
      <c r="Z23" s="36">
        <f t="shared" si="6"/>
        <v>1</v>
      </c>
      <c r="AA23" s="36">
        <f t="shared" si="6"/>
        <v>1</v>
      </c>
      <c r="AB23" s="32"/>
      <c r="AC23" s="62"/>
      <c r="AD23" s="62"/>
      <c r="AE23" s="5"/>
      <c r="AV23" s="67"/>
      <c r="BA23" s="132"/>
    </row>
    <row r="24" spans="1:53" s="76" customFormat="1" x14ac:dyDescent="0.2">
      <c r="A24" s="229" t="s">
        <v>119</v>
      </c>
      <c r="B24" s="5" t="s">
        <v>16</v>
      </c>
      <c r="D24" s="135"/>
      <c r="E24" s="135"/>
      <c r="F24" s="135"/>
      <c r="G24" s="135"/>
      <c r="L24" s="6"/>
      <c r="M24" s="6"/>
      <c r="N24" s="6"/>
      <c r="O24" s="6"/>
      <c r="P24" s="6"/>
      <c r="Q24" s="6"/>
      <c r="R24" s="6"/>
      <c r="S24" s="6"/>
      <c r="T24" s="6"/>
      <c r="U24" s="6"/>
      <c r="V24" s="32"/>
      <c r="W24" s="33"/>
      <c r="X24" s="33"/>
      <c r="Y24" s="33"/>
      <c r="Z24" s="33"/>
      <c r="AA24" s="32"/>
      <c r="AB24" s="32"/>
      <c r="AC24" s="62"/>
      <c r="AD24" s="62"/>
      <c r="AE24" s="167"/>
      <c r="AV24" s="67"/>
      <c r="BA24" s="132"/>
    </row>
    <row r="25" spans="1:53" s="76" customFormat="1" x14ac:dyDescent="0.2">
      <c r="A25" s="227"/>
      <c r="B25" s="228"/>
      <c r="C25" s="135"/>
      <c r="D25" s="135"/>
      <c r="E25" s="135"/>
      <c r="F25" s="135"/>
      <c r="G25" s="135"/>
      <c r="L25" s="6"/>
      <c r="M25" s="46"/>
      <c r="N25" s="46"/>
      <c r="O25" s="6"/>
      <c r="P25" s="6"/>
      <c r="Q25" s="6"/>
      <c r="R25" s="6"/>
      <c r="S25" s="6"/>
      <c r="T25" s="6"/>
      <c r="U25" s="99"/>
      <c r="V25" s="33"/>
      <c r="W25" s="33"/>
      <c r="X25" s="33"/>
      <c r="Y25" s="33"/>
      <c r="Z25" s="33"/>
      <c r="AA25" s="33"/>
      <c r="AB25" s="33"/>
      <c r="AC25" s="62"/>
      <c r="AD25" s="62"/>
      <c r="AE25" s="63"/>
      <c r="AV25" s="67"/>
      <c r="BA25" s="132"/>
    </row>
    <row r="26" spans="1:53" s="76" customFormat="1" ht="14.25" x14ac:dyDescent="0.2">
      <c r="A26" s="102"/>
      <c r="B26" s="102"/>
      <c r="C26" s="67"/>
      <c r="D26" s="103"/>
      <c r="E26" s="103"/>
      <c r="F26" s="103"/>
      <c r="G26" s="103"/>
      <c r="L26" s="230" t="s">
        <v>120</v>
      </c>
      <c r="M26" s="168"/>
      <c r="N26" s="110"/>
      <c r="O26" s="168"/>
      <c r="P26" s="168"/>
      <c r="Q26" s="168"/>
      <c r="R26" s="168"/>
      <c r="S26" s="168"/>
      <c r="T26" s="168"/>
      <c r="U26" s="110"/>
      <c r="V26" s="169"/>
      <c r="W26" s="176"/>
      <c r="X26" s="176"/>
      <c r="Y26" s="176"/>
      <c r="Z26" s="176"/>
      <c r="AA26" s="176"/>
      <c r="AB26" s="32"/>
      <c r="AC26" s="62"/>
      <c r="AD26" s="62"/>
      <c r="AE26" s="170"/>
      <c r="AV26" s="67"/>
      <c r="BA26" s="132"/>
    </row>
    <row r="27" spans="1:53" s="76" customFormat="1" x14ac:dyDescent="0.2">
      <c r="A27" s="102"/>
      <c r="B27" s="104"/>
      <c r="C27" s="105"/>
      <c r="D27" s="106"/>
      <c r="E27" s="107"/>
      <c r="F27" s="108"/>
      <c r="G27" s="106"/>
      <c r="L27" s="171"/>
      <c r="M27" s="168"/>
      <c r="N27" s="168"/>
      <c r="O27" s="168"/>
      <c r="P27" s="168"/>
      <c r="Q27" s="168"/>
      <c r="R27" s="168"/>
      <c r="S27" s="168"/>
      <c r="T27" s="168"/>
      <c r="U27" s="38" t="s">
        <v>7</v>
      </c>
      <c r="V27" s="39" t="s">
        <v>19</v>
      </c>
      <c r="W27" s="40" t="s">
        <v>20</v>
      </c>
      <c r="X27" s="41" t="s">
        <v>21</v>
      </c>
      <c r="Y27" s="40" t="s">
        <v>22</v>
      </c>
      <c r="Z27" s="42" t="s">
        <v>23</v>
      </c>
      <c r="AA27" s="39" t="s">
        <v>24</v>
      </c>
      <c r="AB27" s="43"/>
      <c r="AC27" s="62"/>
      <c r="AD27" s="62"/>
      <c r="AE27" s="5"/>
      <c r="AV27" s="67"/>
      <c r="BA27" s="132"/>
    </row>
    <row r="28" spans="1:53" s="76" customFormat="1" x14ac:dyDescent="0.2">
      <c r="A28" s="109"/>
      <c r="B28" s="228"/>
      <c r="C28" s="135"/>
      <c r="D28" s="135"/>
      <c r="E28" s="135"/>
      <c r="F28" s="135"/>
      <c r="G28" s="135"/>
      <c r="L28" s="168"/>
      <c r="M28" s="173"/>
      <c r="N28" s="174"/>
      <c r="O28" s="231"/>
      <c r="P28" s="231"/>
      <c r="Q28" s="231"/>
      <c r="R28" s="231"/>
      <c r="S28" s="231"/>
      <c r="T28" s="231"/>
      <c r="U28" s="175"/>
      <c r="V28" s="176"/>
      <c r="W28" s="176"/>
      <c r="X28" s="176"/>
      <c r="Y28" s="176"/>
      <c r="Z28" s="176"/>
      <c r="AA28" s="176"/>
      <c r="AB28" s="32"/>
      <c r="AC28" s="62"/>
      <c r="AD28" s="62"/>
      <c r="AV28" s="67"/>
      <c r="BA28" s="132"/>
    </row>
    <row r="29" spans="1:53" s="76" customFormat="1" ht="15" x14ac:dyDescent="0.25">
      <c r="A29" s="102" t="s">
        <v>39</v>
      </c>
      <c r="B29" s="228"/>
      <c r="C29" s="135"/>
      <c r="D29" s="135"/>
      <c r="E29" s="135"/>
      <c r="F29" s="135"/>
      <c r="G29" s="135"/>
      <c r="L29" s="168"/>
      <c r="M29" s="217" t="s">
        <v>104</v>
      </c>
      <c r="N29" s="175" t="s">
        <v>31</v>
      </c>
      <c r="O29" s="231"/>
      <c r="P29" s="231"/>
      <c r="Q29" s="231"/>
      <c r="R29" s="231"/>
      <c r="S29" s="231"/>
      <c r="T29" s="231"/>
      <c r="U29" s="175"/>
      <c r="V29" s="178" t="e">
        <f>V58</f>
        <v>#DIV/0!</v>
      </c>
      <c r="W29" s="178" t="e">
        <f t="shared" ref="W29:AA29" si="7">W58</f>
        <v>#DIV/0!</v>
      </c>
      <c r="X29" s="178" t="e">
        <f t="shared" si="7"/>
        <v>#DIV/0!</v>
      </c>
      <c r="Y29" s="178" t="e">
        <f t="shared" si="7"/>
        <v>#DIV/0!</v>
      </c>
      <c r="Z29" s="178" t="e">
        <f t="shared" si="7"/>
        <v>#DIV/0!</v>
      </c>
      <c r="AA29" s="178" t="e">
        <f t="shared" si="7"/>
        <v>#DIV/0!</v>
      </c>
      <c r="AB29" s="44"/>
      <c r="AC29" s="62"/>
      <c r="AD29" s="62"/>
      <c r="AV29" s="67"/>
      <c r="BA29" s="132"/>
    </row>
    <row r="30" spans="1:53" s="76" customFormat="1" ht="15" x14ac:dyDescent="0.25">
      <c r="A30" s="133"/>
      <c r="B30" s="228"/>
      <c r="C30" s="135"/>
      <c r="D30" s="135"/>
      <c r="E30" s="135"/>
      <c r="F30" s="135"/>
      <c r="G30" s="135"/>
      <c r="L30" s="168"/>
      <c r="M30" s="177" t="s">
        <v>99</v>
      </c>
      <c r="N30" s="175" t="s">
        <v>30</v>
      </c>
      <c r="O30" s="231"/>
      <c r="P30" s="231"/>
      <c r="Q30" s="231"/>
      <c r="R30" s="231"/>
      <c r="S30" s="231"/>
      <c r="T30" s="231"/>
      <c r="U30" s="231"/>
      <c r="V30" s="178" t="str">
        <f t="shared" ref="V30" si="8">V62</f>
        <v/>
      </c>
      <c r="W30" s="178" t="str">
        <f>W62</f>
        <v/>
      </c>
      <c r="X30" s="178" t="str">
        <f>X62</f>
        <v/>
      </c>
      <c r="Y30" s="178" t="str">
        <f>Y62</f>
        <v/>
      </c>
      <c r="Z30" s="178" t="str">
        <f t="shared" ref="Z30:AA30" si="9">Z62</f>
        <v/>
      </c>
      <c r="AA30" s="178" t="str">
        <f t="shared" si="9"/>
        <v/>
      </c>
      <c r="AB30" s="44"/>
      <c r="AC30" s="62"/>
      <c r="AD30" s="62"/>
      <c r="AI30" s="143"/>
      <c r="AM30" s="143"/>
      <c r="AV30" s="67"/>
      <c r="BA30" s="132"/>
    </row>
    <row r="31" spans="1:53" s="76" customFormat="1" ht="15" x14ac:dyDescent="0.25">
      <c r="A31" s="227"/>
      <c r="B31" s="228"/>
      <c r="C31" s="135"/>
      <c r="D31" s="135"/>
      <c r="E31" s="135"/>
      <c r="F31" s="135"/>
      <c r="G31" s="135"/>
      <c r="L31" s="168"/>
      <c r="M31" s="177" t="s">
        <v>105</v>
      </c>
      <c r="N31" s="175" t="s">
        <v>30</v>
      </c>
      <c r="O31" s="168"/>
      <c r="P31" s="168"/>
      <c r="Q31" s="168"/>
      <c r="R31" s="168"/>
      <c r="S31" s="168"/>
      <c r="T31" s="168"/>
      <c r="U31" s="168"/>
      <c r="V31" s="178" t="e">
        <f>V30-$V$30</f>
        <v>#VALUE!</v>
      </c>
      <c r="W31" s="178" t="e">
        <f t="shared" ref="W31:AA31" si="10">W30-$V$30</f>
        <v>#VALUE!</v>
      </c>
      <c r="X31" s="178" t="e">
        <f t="shared" si="10"/>
        <v>#VALUE!</v>
      </c>
      <c r="Y31" s="178" t="e">
        <f t="shared" si="10"/>
        <v>#VALUE!</v>
      </c>
      <c r="Z31" s="178" t="e">
        <f t="shared" si="10"/>
        <v>#VALUE!</v>
      </c>
      <c r="AA31" s="178" t="e">
        <f t="shared" si="10"/>
        <v>#VALUE!</v>
      </c>
      <c r="AB31" s="44"/>
      <c r="AC31" s="62"/>
      <c r="AD31" s="62"/>
      <c r="AI31" s="143"/>
      <c r="AM31" s="143"/>
      <c r="AV31" s="67"/>
      <c r="BA31" s="132"/>
    </row>
    <row r="32" spans="1:53" s="76" customFormat="1" ht="14.25" x14ac:dyDescent="0.25">
      <c r="A32" s="227"/>
      <c r="B32" s="228"/>
      <c r="C32" s="135"/>
      <c r="D32" s="135"/>
      <c r="E32" s="135"/>
      <c r="F32" s="135"/>
      <c r="G32" s="135"/>
      <c r="L32" s="168"/>
      <c r="M32" s="177" t="s">
        <v>100</v>
      </c>
      <c r="N32" s="175" t="s">
        <v>1</v>
      </c>
      <c r="O32" s="231"/>
      <c r="P32" s="231"/>
      <c r="Q32" s="231"/>
      <c r="R32" s="231"/>
      <c r="S32" s="231"/>
      <c r="T32" s="231"/>
      <c r="U32" s="175"/>
      <c r="V32" s="178" t="e">
        <f>V30/V21</f>
        <v>#VALUE!</v>
      </c>
      <c r="W32" s="178" t="e">
        <f t="shared" ref="W32:AA32" si="11">W30/W21</f>
        <v>#VALUE!</v>
      </c>
      <c r="X32" s="178" t="e">
        <f t="shared" si="11"/>
        <v>#VALUE!</v>
      </c>
      <c r="Y32" s="178" t="e">
        <f t="shared" si="11"/>
        <v>#VALUE!</v>
      </c>
      <c r="Z32" s="178" t="e">
        <f t="shared" si="11"/>
        <v>#VALUE!</v>
      </c>
      <c r="AA32" s="178" t="e">
        <f t="shared" si="11"/>
        <v>#VALUE!</v>
      </c>
      <c r="AB32" s="44"/>
      <c r="AC32" s="62"/>
      <c r="AD32" s="62"/>
      <c r="AM32" s="62"/>
      <c r="AV32" s="67"/>
      <c r="BA32" s="132"/>
    </row>
    <row r="33" spans="1:53" s="76" customFormat="1" x14ac:dyDescent="0.2">
      <c r="A33" s="227"/>
      <c r="B33" s="228"/>
      <c r="C33" s="135"/>
      <c r="D33" s="135"/>
      <c r="E33" s="135"/>
      <c r="F33" s="135"/>
      <c r="G33" s="135"/>
      <c r="AB33" s="6"/>
      <c r="AC33" s="62"/>
      <c r="AD33" s="62"/>
      <c r="AE33" s="5"/>
      <c r="AM33" s="62"/>
      <c r="AV33" s="67"/>
      <c r="BA33" s="132"/>
    </row>
    <row r="34" spans="1:53" s="76" customFormat="1" ht="14.25" x14ac:dyDescent="0.2">
      <c r="A34" s="227"/>
      <c r="B34" s="228"/>
      <c r="C34" s="135"/>
      <c r="D34" s="135"/>
      <c r="E34" s="135"/>
      <c r="F34" s="135"/>
      <c r="G34" s="135"/>
      <c r="L34" s="221" t="s">
        <v>121</v>
      </c>
      <c r="M34" s="73"/>
      <c r="N34" s="73"/>
      <c r="U34" s="73" t="s">
        <v>6</v>
      </c>
      <c r="V34" s="73"/>
      <c r="W34" s="73"/>
      <c r="X34" s="73"/>
      <c r="Y34" s="73"/>
      <c r="Z34" s="73"/>
      <c r="AA34" s="73"/>
      <c r="AB34" s="6"/>
      <c r="AC34" s="62"/>
      <c r="AD34" s="62"/>
      <c r="AE34" s="167"/>
      <c r="AM34" s="180"/>
      <c r="AV34" s="67"/>
      <c r="BA34" s="132"/>
    </row>
    <row r="35" spans="1:53" s="76" customFormat="1" x14ac:dyDescent="0.2">
      <c r="A35" s="227"/>
      <c r="B35" s="228"/>
      <c r="C35" s="135"/>
      <c r="D35" s="135"/>
      <c r="E35" s="135"/>
      <c r="F35" s="135"/>
      <c r="G35" s="135"/>
      <c r="U35" s="73" t="s">
        <v>2</v>
      </c>
      <c r="V35" s="73" t="s">
        <v>3</v>
      </c>
      <c r="W35" s="73">
        <v>2</v>
      </c>
      <c r="X35" s="73">
        <v>3</v>
      </c>
      <c r="Y35" s="73">
        <v>4</v>
      </c>
      <c r="Z35" s="73">
        <v>5</v>
      </c>
      <c r="AA35" s="73">
        <v>6</v>
      </c>
      <c r="AB35" s="45"/>
      <c r="AC35" s="62"/>
      <c r="AD35" s="62"/>
      <c r="AE35" s="63"/>
      <c r="AM35" s="62"/>
      <c r="AV35" s="67"/>
      <c r="BA35" s="132"/>
    </row>
    <row r="36" spans="1:53" s="76" customFormat="1" ht="14.25" x14ac:dyDescent="0.25">
      <c r="A36" s="227"/>
      <c r="B36" s="228"/>
      <c r="C36" s="135"/>
      <c r="D36" s="135"/>
      <c r="E36" s="135"/>
      <c r="F36" s="135"/>
      <c r="G36" s="135"/>
      <c r="L36" s="181" t="s">
        <v>25</v>
      </c>
      <c r="M36" s="181"/>
      <c r="N36" s="181"/>
      <c r="O36" s="94"/>
      <c r="P36" s="94"/>
      <c r="Q36" s="94"/>
      <c r="R36" s="94"/>
      <c r="S36" s="94"/>
      <c r="T36" s="94"/>
      <c r="U36" s="130"/>
      <c r="V36" s="130"/>
      <c r="W36" s="130"/>
      <c r="X36" s="130"/>
      <c r="Y36" s="130"/>
      <c r="Z36" s="130"/>
      <c r="AA36" s="130"/>
      <c r="AB36" s="46"/>
      <c r="AC36" s="182" t="s">
        <v>9</v>
      </c>
      <c r="AD36" s="182"/>
      <c r="AE36" s="120"/>
      <c r="AF36" s="182"/>
      <c r="AG36" s="182"/>
      <c r="AV36" s="67"/>
      <c r="BA36" s="132"/>
    </row>
    <row r="37" spans="1:53" s="76" customFormat="1" x14ac:dyDescent="0.2">
      <c r="A37" s="227"/>
      <c r="B37" s="228"/>
      <c r="C37" s="135"/>
      <c r="D37" s="135"/>
      <c r="E37" s="135"/>
      <c r="F37" s="135"/>
      <c r="G37" s="135"/>
      <c r="W37" s="73"/>
      <c r="X37" s="73"/>
      <c r="Y37" s="73"/>
      <c r="Z37" s="73"/>
      <c r="AA37" s="73"/>
      <c r="AB37" s="45"/>
      <c r="AC37" s="182" t="s">
        <v>10</v>
      </c>
      <c r="AD37" s="62"/>
      <c r="AE37" s="5"/>
      <c r="AV37" s="67"/>
      <c r="BA37" s="132"/>
    </row>
    <row r="38" spans="1:53" s="76" customFormat="1" x14ac:dyDescent="0.2">
      <c r="A38" s="227"/>
      <c r="B38" s="228"/>
      <c r="C38" s="135"/>
      <c r="D38" s="135"/>
      <c r="E38" s="135"/>
      <c r="F38" s="135"/>
      <c r="G38" s="135"/>
      <c r="M38" s="74"/>
      <c r="U38" s="101"/>
      <c r="V38" s="101"/>
      <c r="W38" s="101"/>
      <c r="X38" s="101"/>
      <c r="Y38" s="101"/>
      <c r="Z38" s="101"/>
      <c r="AA38" s="101"/>
      <c r="AB38" s="47"/>
      <c r="AC38" s="62"/>
      <c r="AD38" s="62"/>
      <c r="AV38" s="67"/>
      <c r="BA38" s="132"/>
    </row>
    <row r="39" spans="1:53" s="76" customFormat="1" x14ac:dyDescent="0.2">
      <c r="A39" s="227"/>
      <c r="B39" s="228"/>
      <c r="C39" s="135"/>
      <c r="D39" s="135"/>
      <c r="E39" s="135"/>
      <c r="F39" s="135"/>
      <c r="G39" s="135"/>
      <c r="M39" s="74"/>
      <c r="U39" s="75"/>
      <c r="V39" s="75"/>
      <c r="W39" s="75"/>
      <c r="X39" s="75"/>
      <c r="Y39" s="75"/>
      <c r="Z39" s="75"/>
      <c r="AA39" s="75"/>
      <c r="AB39" s="47"/>
      <c r="AC39" s="62"/>
      <c r="AD39" s="62"/>
      <c r="AV39" s="67"/>
      <c r="BA39" s="132"/>
    </row>
    <row r="40" spans="1:53" s="76" customFormat="1" x14ac:dyDescent="0.2">
      <c r="A40" s="227"/>
      <c r="B40" s="228"/>
      <c r="C40" s="135"/>
      <c r="D40" s="135"/>
      <c r="E40" s="135"/>
      <c r="F40" s="135"/>
      <c r="G40" s="135"/>
      <c r="L40" s="74"/>
      <c r="U40" s="38" t="s">
        <v>7</v>
      </c>
      <c r="V40" s="39" t="s">
        <v>19</v>
      </c>
      <c r="W40" s="40" t="s">
        <v>20</v>
      </c>
      <c r="X40" s="41" t="s">
        <v>21</v>
      </c>
      <c r="Y40" s="40" t="s">
        <v>22</v>
      </c>
      <c r="Z40" s="42" t="s">
        <v>23</v>
      </c>
      <c r="AA40" s="39" t="s">
        <v>24</v>
      </c>
      <c r="AB40" s="2"/>
      <c r="AC40" s="62"/>
      <c r="AD40" s="62"/>
      <c r="AV40" s="67"/>
      <c r="BA40" s="132"/>
    </row>
    <row r="41" spans="1:53" s="76" customFormat="1" x14ac:dyDescent="0.2">
      <c r="A41" s="227"/>
      <c r="B41" s="228"/>
      <c r="C41" s="135"/>
      <c r="D41" s="135"/>
      <c r="E41" s="135"/>
      <c r="F41" s="135"/>
      <c r="G41" s="135"/>
      <c r="L41" s="130"/>
      <c r="M41" s="5"/>
      <c r="AB41" s="6"/>
      <c r="AC41" s="62"/>
      <c r="AD41" s="62"/>
      <c r="AV41" s="67"/>
      <c r="BA41" s="132"/>
    </row>
    <row r="42" spans="1:53" s="76" customFormat="1" x14ac:dyDescent="0.2">
      <c r="A42" s="227"/>
      <c r="B42" s="228"/>
      <c r="C42" s="135"/>
      <c r="D42" s="135"/>
      <c r="E42" s="135"/>
      <c r="F42" s="135"/>
      <c r="G42" s="135"/>
      <c r="L42" s="77"/>
      <c r="M42" s="77"/>
      <c r="N42" s="7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6"/>
      <c r="AC42" s="62"/>
      <c r="AD42" s="62"/>
      <c r="AV42" s="67"/>
      <c r="BA42" s="132"/>
    </row>
    <row r="43" spans="1:53" s="76" customFormat="1" x14ac:dyDescent="0.2">
      <c r="A43" s="227"/>
      <c r="B43" s="228"/>
      <c r="C43" s="135"/>
      <c r="D43" s="135"/>
      <c r="E43" s="135"/>
      <c r="F43" s="135"/>
      <c r="G43" s="135"/>
      <c r="L43" s="77"/>
      <c r="M43" s="79"/>
      <c r="N43" s="80"/>
      <c r="O43" s="80"/>
      <c r="P43" s="80"/>
      <c r="Q43" s="80"/>
      <c r="R43" s="80"/>
      <c r="S43" s="80"/>
      <c r="T43" s="80"/>
      <c r="U43" s="81"/>
      <c r="V43" s="81"/>
      <c r="W43" s="81"/>
      <c r="X43" s="81"/>
      <c r="Y43" s="81"/>
      <c r="Z43" s="81"/>
      <c r="AA43" s="81"/>
      <c r="AB43" s="18"/>
      <c r="AC43" s="62"/>
      <c r="AD43" s="62"/>
      <c r="AV43" s="67"/>
      <c r="BA43" s="132"/>
    </row>
    <row r="44" spans="1:53" s="76" customFormat="1" x14ac:dyDescent="0.2">
      <c r="A44" s="227"/>
      <c r="B44" s="228"/>
      <c r="C44" s="135"/>
      <c r="D44" s="135"/>
      <c r="E44" s="135"/>
      <c r="F44" s="135"/>
      <c r="G44" s="135"/>
      <c r="L44" s="79"/>
      <c r="M44" s="79"/>
      <c r="N44" s="80"/>
      <c r="O44" s="80"/>
      <c r="P44" s="80"/>
      <c r="Q44" s="80"/>
      <c r="R44" s="80"/>
      <c r="S44" s="80"/>
      <c r="T44" s="80"/>
      <c r="U44" s="82"/>
      <c r="V44" s="82"/>
      <c r="W44" s="82"/>
      <c r="X44" s="82"/>
      <c r="Y44" s="82"/>
      <c r="Z44" s="82"/>
      <c r="AA44" s="82"/>
      <c r="AB44" s="20"/>
      <c r="AC44" s="62"/>
      <c r="AD44" s="62"/>
      <c r="AV44" s="67"/>
      <c r="BA44" s="132"/>
    </row>
    <row r="45" spans="1:53" s="76" customFormat="1" x14ac:dyDescent="0.2">
      <c r="A45" s="227"/>
      <c r="B45" s="228"/>
      <c r="C45" s="135"/>
      <c r="D45" s="135"/>
      <c r="E45" s="135"/>
      <c r="F45" s="135"/>
      <c r="G45" s="135"/>
      <c r="L45" s="79"/>
      <c r="M45" s="79"/>
      <c r="N45" s="83"/>
      <c r="O45" s="80"/>
      <c r="P45" s="80"/>
      <c r="Q45" s="80"/>
      <c r="R45" s="80"/>
      <c r="S45" s="80"/>
      <c r="T45" s="80"/>
      <c r="U45" s="82"/>
      <c r="V45" s="82"/>
      <c r="W45" s="82"/>
      <c r="X45" s="82"/>
      <c r="Y45" s="82"/>
      <c r="Z45" s="82"/>
      <c r="AA45" s="82"/>
      <c r="AB45" s="20"/>
      <c r="AC45" s="62"/>
      <c r="AD45" s="62"/>
      <c r="AV45" s="67"/>
      <c r="BA45" s="132"/>
    </row>
    <row r="46" spans="1:53" s="76" customFormat="1" x14ac:dyDescent="0.2">
      <c r="A46" s="227"/>
      <c r="B46" s="228"/>
      <c r="C46" s="135"/>
      <c r="D46" s="135"/>
      <c r="E46" s="135"/>
      <c r="F46" s="135"/>
      <c r="G46" s="135"/>
      <c r="L46" s="79"/>
      <c r="M46" s="79"/>
      <c r="N46" s="83"/>
      <c r="O46" s="80"/>
      <c r="P46" s="80"/>
      <c r="Q46" s="80"/>
      <c r="R46" s="80"/>
      <c r="S46" s="80"/>
      <c r="T46" s="80"/>
      <c r="U46" s="82"/>
      <c r="V46" s="82"/>
      <c r="W46" s="82"/>
      <c r="X46" s="82"/>
      <c r="Y46" s="82"/>
      <c r="Z46" s="82"/>
      <c r="AA46" s="82"/>
      <c r="AB46" s="20"/>
      <c r="AC46" s="62"/>
      <c r="AD46" s="62"/>
      <c r="AV46" s="67"/>
      <c r="BA46" s="132"/>
    </row>
    <row r="47" spans="1:53" s="76" customFormat="1" x14ac:dyDescent="0.2">
      <c r="A47" s="227"/>
      <c r="B47" s="228"/>
      <c r="C47" s="135"/>
      <c r="D47" s="135"/>
      <c r="E47" s="135"/>
      <c r="F47" s="135"/>
      <c r="G47" s="135"/>
      <c r="L47" s="84"/>
      <c r="M47" s="84"/>
      <c r="N47" s="85"/>
      <c r="O47" s="80"/>
      <c r="P47" s="80"/>
      <c r="Q47" s="80"/>
      <c r="R47" s="80"/>
      <c r="S47" s="80"/>
      <c r="T47" s="80"/>
      <c r="U47" s="86"/>
      <c r="V47" s="86"/>
      <c r="W47" s="86"/>
      <c r="X47" s="86"/>
      <c r="Y47" s="86"/>
      <c r="Z47" s="86"/>
      <c r="AA47" s="86"/>
      <c r="AB47" s="51"/>
      <c r="AC47" s="62"/>
      <c r="AD47" s="62"/>
      <c r="AV47" s="67"/>
      <c r="BA47" s="132"/>
    </row>
    <row r="48" spans="1:53" s="76" customFormat="1" x14ac:dyDescent="0.2">
      <c r="A48" s="227"/>
      <c r="B48" s="228"/>
      <c r="C48" s="135"/>
      <c r="D48" s="135"/>
      <c r="E48" s="135"/>
      <c r="F48" s="135"/>
      <c r="G48" s="135"/>
      <c r="L48" s="84"/>
      <c r="M48" s="84"/>
      <c r="N48" s="85"/>
      <c r="O48" s="80"/>
      <c r="P48" s="80"/>
      <c r="Q48" s="80"/>
      <c r="R48" s="80"/>
      <c r="S48" s="80"/>
      <c r="T48" s="80"/>
      <c r="U48" s="86"/>
      <c r="V48" s="86"/>
      <c r="W48" s="86"/>
      <c r="X48" s="86"/>
      <c r="Y48" s="86"/>
      <c r="Z48" s="86"/>
      <c r="AA48" s="86"/>
      <c r="AB48" s="51"/>
      <c r="AC48" s="62"/>
      <c r="AD48" s="62"/>
      <c r="AV48" s="67"/>
      <c r="BA48" s="132"/>
    </row>
    <row r="49" spans="1:53" s="76" customFormat="1" x14ac:dyDescent="0.2">
      <c r="A49" s="227"/>
      <c r="B49" s="228"/>
      <c r="C49" s="135"/>
      <c r="D49" s="135"/>
      <c r="E49" s="135"/>
      <c r="F49" s="135"/>
      <c r="G49" s="135"/>
      <c r="L49" s="80"/>
      <c r="M49" s="80"/>
      <c r="N49" s="80"/>
      <c r="O49" s="80"/>
      <c r="P49" s="80"/>
      <c r="Q49" s="80"/>
      <c r="R49" s="80"/>
      <c r="S49" s="78"/>
      <c r="T49" s="78"/>
      <c r="U49" s="87"/>
      <c r="V49" s="87"/>
      <c r="W49" s="87"/>
      <c r="X49" s="87"/>
      <c r="Y49" s="87"/>
      <c r="Z49" s="87"/>
      <c r="AA49" s="87"/>
      <c r="AB49" s="53"/>
      <c r="AC49" s="62"/>
      <c r="AD49" s="62"/>
      <c r="AV49" s="67"/>
      <c r="BA49" s="132"/>
    </row>
    <row r="50" spans="1:53" s="76" customFormat="1" x14ac:dyDescent="0.2">
      <c r="A50" s="227"/>
      <c r="B50" s="228"/>
      <c r="C50" s="135"/>
      <c r="D50" s="135"/>
      <c r="E50" s="135"/>
      <c r="F50" s="135"/>
      <c r="G50" s="135"/>
      <c r="L50" s="80"/>
      <c r="M50" s="80"/>
      <c r="N50" s="80"/>
      <c r="O50" s="80"/>
      <c r="P50" s="80"/>
      <c r="Q50" s="80"/>
      <c r="R50" s="80"/>
      <c r="S50" s="78"/>
      <c r="T50" s="78"/>
      <c r="U50" s="87"/>
      <c r="V50" s="87"/>
      <c r="W50" s="87"/>
      <c r="X50" s="87"/>
      <c r="Y50" s="87"/>
      <c r="Z50" s="87"/>
      <c r="AA50" s="87"/>
      <c r="AB50" s="53"/>
      <c r="AC50" s="62"/>
      <c r="AD50" s="62"/>
      <c r="AV50" s="67"/>
      <c r="BA50" s="132"/>
    </row>
    <row r="51" spans="1:53" s="76" customFormat="1" x14ac:dyDescent="0.2">
      <c r="A51" s="227"/>
      <c r="B51" s="228"/>
      <c r="C51" s="135"/>
      <c r="D51" s="135"/>
      <c r="E51" s="135"/>
      <c r="F51" s="135"/>
      <c r="G51" s="135"/>
      <c r="L51" s="80"/>
      <c r="M51" s="84"/>
      <c r="N51" s="85"/>
      <c r="O51" s="80"/>
      <c r="P51" s="80"/>
      <c r="Q51" s="80"/>
      <c r="R51" s="80"/>
      <c r="S51" s="80"/>
      <c r="T51" s="80"/>
      <c r="U51" s="87"/>
      <c r="V51" s="87"/>
      <c r="W51" s="87"/>
      <c r="X51" s="87"/>
      <c r="Y51" s="87"/>
      <c r="Z51" s="87"/>
      <c r="AA51" s="87"/>
      <c r="AB51" s="53"/>
      <c r="AV51" s="67"/>
      <c r="BA51" s="132"/>
    </row>
    <row r="52" spans="1:53" s="76" customFormat="1" x14ac:dyDescent="0.2">
      <c r="A52" s="227"/>
      <c r="B52" s="228"/>
      <c r="C52" s="135"/>
      <c r="D52" s="135"/>
      <c r="E52" s="135"/>
      <c r="F52" s="135"/>
      <c r="G52" s="135"/>
      <c r="AB52" s="6"/>
      <c r="AV52" s="67"/>
      <c r="BA52" s="132"/>
    </row>
    <row r="53" spans="1:53" s="76" customFormat="1" ht="15.75" x14ac:dyDescent="0.25">
      <c r="A53" s="227"/>
      <c r="B53" s="228"/>
      <c r="C53" s="135"/>
      <c r="D53" s="135"/>
      <c r="E53" s="135"/>
      <c r="F53" s="135"/>
      <c r="G53" s="135"/>
      <c r="M53" s="239" t="s">
        <v>109</v>
      </c>
      <c r="N53" s="242" t="s">
        <v>112</v>
      </c>
      <c r="U53" s="185">
        <f>$W$66*U49+$X$66</f>
        <v>0.1159</v>
      </c>
      <c r="V53" s="185">
        <f t="shared" ref="V53:W53" si="12">$W$66*V49+$X$66</f>
        <v>0.1159</v>
      </c>
      <c r="W53" s="185">
        <f t="shared" si="12"/>
        <v>0.1159</v>
      </c>
      <c r="X53" s="185">
        <f t="shared" ref="X53:AA53" si="13">$W$66*X49+$X$66</f>
        <v>0.1159</v>
      </c>
      <c r="Y53" s="185">
        <f t="shared" si="13"/>
        <v>0.1159</v>
      </c>
      <c r="Z53" s="185">
        <f t="shared" si="13"/>
        <v>0.1159</v>
      </c>
      <c r="AA53" s="185">
        <f t="shared" si="13"/>
        <v>0.1159</v>
      </c>
      <c r="AB53" s="54"/>
      <c r="AV53" s="67"/>
      <c r="BA53" s="132"/>
    </row>
    <row r="54" spans="1:53" s="76" customFormat="1" ht="14.25" x14ac:dyDescent="0.25">
      <c r="A54" s="227"/>
      <c r="B54" s="228"/>
      <c r="C54" s="135"/>
      <c r="D54" s="135"/>
      <c r="E54" s="135"/>
      <c r="F54" s="135"/>
      <c r="G54" s="135"/>
      <c r="M54" s="239" t="s">
        <v>108</v>
      </c>
      <c r="N54" s="242"/>
      <c r="U54" s="186">
        <f>(($W67*U12+$X67)/($W67*$U12+$X67))</f>
        <v>1</v>
      </c>
      <c r="V54" s="186">
        <f t="shared" ref="V54:AA54" si="14">(($W67*V12+$X67)/($W67*$U12+$X67))</f>
        <v>1</v>
      </c>
      <c r="W54" s="186">
        <f t="shared" si="14"/>
        <v>1</v>
      </c>
      <c r="X54" s="186">
        <f t="shared" si="14"/>
        <v>1</v>
      </c>
      <c r="Y54" s="186">
        <f t="shared" si="14"/>
        <v>1</v>
      </c>
      <c r="Z54" s="186">
        <f t="shared" si="14"/>
        <v>1</v>
      </c>
      <c r="AA54" s="186">
        <f t="shared" si="14"/>
        <v>1</v>
      </c>
      <c r="AB54" s="55"/>
      <c r="AV54" s="67"/>
      <c r="BA54" s="132"/>
    </row>
    <row r="55" spans="1:53" s="76" customFormat="1" x14ac:dyDescent="0.2">
      <c r="A55" s="227"/>
      <c r="B55" s="228"/>
      <c r="C55" s="135"/>
      <c r="D55" s="135"/>
      <c r="E55" s="135"/>
      <c r="F55" s="135"/>
      <c r="G55" s="135"/>
      <c r="M55" s="239"/>
      <c r="N55" s="242"/>
      <c r="AB55" s="6"/>
      <c r="AV55" s="67"/>
      <c r="BA55" s="132"/>
    </row>
    <row r="56" spans="1:53" s="76" customFormat="1" ht="15.75" x14ac:dyDescent="0.25">
      <c r="A56" s="227"/>
      <c r="B56" s="228"/>
      <c r="C56" s="135"/>
      <c r="D56" s="135"/>
      <c r="E56" s="135"/>
      <c r="F56" s="135"/>
      <c r="G56" s="135"/>
      <c r="M56" s="240" t="s">
        <v>107</v>
      </c>
      <c r="N56" s="242" t="s">
        <v>112</v>
      </c>
      <c r="U56" s="186">
        <f>U54*U53</f>
        <v>0.1159</v>
      </c>
      <c r="V56" s="186">
        <f>V54*V53</f>
        <v>0.1159</v>
      </c>
      <c r="W56" s="186">
        <f t="shared" ref="W56" si="15">W54*W53</f>
        <v>0.1159</v>
      </c>
      <c r="X56" s="186">
        <f>X54*X53</f>
        <v>0.1159</v>
      </c>
      <c r="Y56" s="186">
        <f t="shared" ref="Y56:AA56" si="16">Y54*Y53</f>
        <v>0.1159</v>
      </c>
      <c r="Z56" s="186">
        <f t="shared" si="16"/>
        <v>0.1159</v>
      </c>
      <c r="AA56" s="186">
        <f t="shared" si="16"/>
        <v>0.1159</v>
      </c>
      <c r="AB56" s="55"/>
      <c r="AV56" s="67"/>
      <c r="BA56" s="132"/>
    </row>
    <row r="57" spans="1:53" s="76" customFormat="1" ht="15.75" x14ac:dyDescent="0.25">
      <c r="A57" s="227"/>
      <c r="B57" s="228"/>
      <c r="C57" s="135"/>
      <c r="D57" s="135"/>
      <c r="E57" s="135"/>
      <c r="F57" s="135"/>
      <c r="G57" s="135"/>
      <c r="M57" s="240" t="s">
        <v>106</v>
      </c>
      <c r="N57" s="242" t="s">
        <v>112</v>
      </c>
      <c r="U57" s="186">
        <f>U50-U56</f>
        <v>-0.1159</v>
      </c>
      <c r="V57" s="186">
        <f>V50-V56</f>
        <v>-0.1159</v>
      </c>
      <c r="W57" s="186">
        <f t="shared" ref="W57" si="17">W50-W56</f>
        <v>-0.1159</v>
      </c>
      <c r="X57" s="186">
        <f>X50-X56</f>
        <v>-0.1159</v>
      </c>
      <c r="Y57" s="186">
        <f t="shared" ref="Y57:AA57" si="18">Y50-Y56</f>
        <v>-0.1159</v>
      </c>
      <c r="Z57" s="186">
        <f t="shared" si="18"/>
        <v>-0.1159</v>
      </c>
      <c r="AA57" s="186">
        <f t="shared" si="18"/>
        <v>-0.1159</v>
      </c>
      <c r="AB57" s="55"/>
      <c r="AV57" s="67"/>
      <c r="BA57" s="132"/>
    </row>
    <row r="58" spans="1:53" s="76" customFormat="1" ht="15.75" x14ac:dyDescent="0.25">
      <c r="A58" s="227"/>
      <c r="B58" s="228"/>
      <c r="C58" s="135"/>
      <c r="D58" s="135"/>
      <c r="E58" s="135"/>
      <c r="F58" s="135"/>
      <c r="G58" s="135"/>
      <c r="M58" s="241" t="s">
        <v>138</v>
      </c>
      <c r="N58" s="243" t="s">
        <v>31</v>
      </c>
      <c r="U58" s="89" t="e">
        <f>U57/U36</f>
        <v>#DIV/0!</v>
      </c>
      <c r="V58" s="89" t="e">
        <f>V57/V36</f>
        <v>#DIV/0!</v>
      </c>
      <c r="W58" s="89" t="e">
        <f>W57/W36</f>
        <v>#DIV/0!</v>
      </c>
      <c r="X58" s="89" t="e">
        <f>X57/X36</f>
        <v>#DIV/0!</v>
      </c>
      <c r="Y58" s="89" t="e">
        <f t="shared" ref="Y58:AA58" si="19">Y57/Y36</f>
        <v>#DIV/0!</v>
      </c>
      <c r="Z58" s="89" t="e">
        <f t="shared" si="19"/>
        <v>#DIV/0!</v>
      </c>
      <c r="AA58" s="89" t="e">
        <f t="shared" si="19"/>
        <v>#DIV/0!</v>
      </c>
      <c r="AB58" s="56"/>
      <c r="AV58" s="67"/>
      <c r="BA58" s="132"/>
    </row>
    <row r="59" spans="1:53" s="76" customFormat="1" x14ac:dyDescent="0.2">
      <c r="A59" s="227"/>
      <c r="B59" s="228"/>
      <c r="C59" s="135"/>
      <c r="D59" s="135"/>
      <c r="E59" s="135"/>
      <c r="F59" s="135"/>
      <c r="G59" s="135"/>
      <c r="M59" s="240"/>
      <c r="N59" s="243"/>
      <c r="U59" s="186"/>
      <c r="V59" s="186"/>
      <c r="W59" s="186"/>
      <c r="X59" s="186"/>
      <c r="Y59" s="186"/>
      <c r="Z59" s="186"/>
      <c r="AA59" s="186"/>
      <c r="AB59" s="55"/>
      <c r="AV59" s="67"/>
      <c r="BA59" s="132"/>
    </row>
    <row r="60" spans="1:53" s="76" customFormat="1" x14ac:dyDescent="0.2">
      <c r="A60" s="227"/>
      <c r="B60" s="228"/>
      <c r="C60" s="135"/>
      <c r="D60" s="135"/>
      <c r="E60" s="135"/>
      <c r="F60" s="135"/>
      <c r="G60" s="135"/>
      <c r="M60" s="244"/>
      <c r="N60" s="245"/>
      <c r="U60" s="90"/>
      <c r="V60" s="90"/>
      <c r="W60" s="90"/>
      <c r="X60" s="90"/>
      <c r="Y60" s="90"/>
      <c r="Z60" s="90"/>
      <c r="AA60" s="90"/>
      <c r="AB60" s="57"/>
      <c r="AV60" s="67"/>
      <c r="BA60" s="132"/>
    </row>
    <row r="61" spans="1:53" s="76" customFormat="1" x14ac:dyDescent="0.2">
      <c r="A61" s="68"/>
      <c r="B61" s="69"/>
      <c r="C61" s="70"/>
      <c r="D61" s="70"/>
      <c r="E61" s="70"/>
      <c r="F61" s="71"/>
      <c r="G61" s="71"/>
      <c r="H61" s="60"/>
      <c r="I61" s="60"/>
      <c r="L61" s="187"/>
      <c r="M61" s="244"/>
      <c r="N61" s="245"/>
      <c r="U61" s="38" t="s">
        <v>7</v>
      </c>
      <c r="V61" s="39" t="s">
        <v>19</v>
      </c>
      <c r="W61" s="40" t="s">
        <v>20</v>
      </c>
      <c r="X61" s="41" t="s">
        <v>21</v>
      </c>
      <c r="Y61" s="40" t="s">
        <v>22</v>
      </c>
      <c r="Z61" s="42" t="s">
        <v>23</v>
      </c>
      <c r="AA61" s="39" t="s">
        <v>24</v>
      </c>
      <c r="AB61" s="2"/>
      <c r="AS61" s="67"/>
      <c r="AX61" s="132"/>
    </row>
    <row r="62" spans="1:53" s="76" customFormat="1" ht="15.75" x14ac:dyDescent="0.25">
      <c r="A62" s="72"/>
      <c r="B62" s="6"/>
      <c r="C62" s="6"/>
      <c r="D62" s="6"/>
      <c r="E62" s="6"/>
      <c r="F62" s="71"/>
      <c r="G62" s="60"/>
      <c r="H62" s="60"/>
      <c r="I62" s="60"/>
      <c r="L62" s="189"/>
      <c r="M62" s="241" t="s">
        <v>110</v>
      </c>
      <c r="N62" s="243" t="s">
        <v>30</v>
      </c>
      <c r="U62" s="190"/>
      <c r="V62" s="190" t="str">
        <f t="shared" ref="V62:AA62" si="20">IF(ISNUMBER(V58),IF(VolumeCorr=TRUE,IF(UnknownSampleCheck=FALSE,V58/V23,V58/V23/$M$12),IF(UnknownSampleCheck=FALSE,V58,V58/$M$12)),"")</f>
        <v/>
      </c>
      <c r="W62" s="190" t="str">
        <f t="shared" si="20"/>
        <v/>
      </c>
      <c r="X62" s="190" t="str">
        <f t="shared" si="20"/>
        <v/>
      </c>
      <c r="Y62" s="190" t="str">
        <f t="shared" si="20"/>
        <v/>
      </c>
      <c r="Z62" s="190" t="str">
        <f t="shared" si="20"/>
        <v/>
      </c>
      <c r="AA62" s="190" t="str">
        <f t="shared" si="20"/>
        <v/>
      </c>
      <c r="AB62" s="58"/>
      <c r="AS62" s="67"/>
      <c r="AX62" s="132"/>
    </row>
    <row r="63" spans="1:53" s="76" customFormat="1" x14ac:dyDescent="0.2">
      <c r="A63" s="72"/>
      <c r="B63" s="93"/>
      <c r="C63" s="6"/>
      <c r="D63" s="6"/>
      <c r="E63" s="6"/>
      <c r="F63" s="71"/>
      <c r="G63" s="60"/>
      <c r="H63" s="60"/>
      <c r="I63" s="60"/>
      <c r="L63" s="5"/>
      <c r="M63" s="191"/>
      <c r="N63" s="91"/>
      <c r="U63" s="192"/>
      <c r="V63" s="192"/>
      <c r="W63" s="193"/>
      <c r="X63" s="194"/>
      <c r="Y63" s="92"/>
      <c r="Z63" s="92"/>
      <c r="AA63" s="195"/>
      <c r="AB63" s="20"/>
      <c r="AC63" s="132"/>
      <c r="AD63" s="132"/>
      <c r="AS63" s="67"/>
      <c r="AX63" s="132"/>
    </row>
    <row r="64" spans="1:53" s="132" customFormat="1" x14ac:dyDescent="0.2">
      <c r="A64" s="72"/>
      <c r="B64" s="6"/>
      <c r="C64" s="6"/>
      <c r="D64" s="71"/>
      <c r="E64" s="71"/>
      <c r="F64" s="71"/>
      <c r="G64" s="60"/>
      <c r="H64" s="60"/>
      <c r="I64" s="60"/>
      <c r="L64" s="5"/>
      <c r="M64" s="196"/>
      <c r="N64" s="197"/>
      <c r="U64" s="192"/>
      <c r="V64" s="192"/>
      <c r="W64" s="198"/>
      <c r="X64" s="194"/>
      <c r="Y64" s="194"/>
      <c r="Z64" s="194"/>
      <c r="AA64" s="194"/>
      <c r="AB64" s="59"/>
      <c r="AC64" s="76"/>
      <c r="AD64" s="76"/>
      <c r="AS64" s="199"/>
    </row>
    <row r="65" spans="1:52" s="76" customFormat="1" ht="14.25" x14ac:dyDescent="0.25">
      <c r="A65" s="72"/>
      <c r="B65" s="6"/>
      <c r="C65" s="6"/>
      <c r="D65" s="6"/>
      <c r="E65" s="6"/>
      <c r="F65" s="71"/>
      <c r="G65" s="60"/>
      <c r="H65" s="60"/>
      <c r="I65" s="60"/>
      <c r="L65" s="5"/>
      <c r="M65" s="232" t="s">
        <v>122</v>
      </c>
      <c r="N65" s="233"/>
      <c r="U65" s="233"/>
      <c r="V65" s="233"/>
      <c r="W65" s="234" t="s">
        <v>4</v>
      </c>
      <c r="X65" s="234" t="s">
        <v>5</v>
      </c>
      <c r="Y65" s="234"/>
      <c r="Z65" s="234"/>
      <c r="AA65" s="234"/>
      <c r="AB65" s="235"/>
      <c r="AS65" s="67"/>
      <c r="AX65" s="132"/>
    </row>
    <row r="66" spans="1:52" s="76" customFormat="1" ht="14.25" x14ac:dyDescent="0.2">
      <c r="A66" s="72"/>
      <c r="B66" s="6"/>
      <c r="C66" s="6"/>
      <c r="D66" s="6"/>
      <c r="E66" s="6"/>
      <c r="F66" s="71"/>
      <c r="G66" s="60"/>
      <c r="H66" s="60"/>
      <c r="I66" s="60"/>
      <c r="L66" s="5"/>
      <c r="M66" s="214" t="s">
        <v>132</v>
      </c>
      <c r="N66" s="255" t="s">
        <v>133</v>
      </c>
      <c r="O66" s="255"/>
      <c r="U66" s="236"/>
      <c r="V66" s="236"/>
      <c r="W66" s="252">
        <v>8.2000000000000007E-3</v>
      </c>
      <c r="X66" s="252">
        <v>0.1159</v>
      </c>
      <c r="Y66" s="93" t="s">
        <v>37</v>
      </c>
      <c r="Z66" s="93"/>
      <c r="AA66" s="6"/>
      <c r="AB66" s="93"/>
      <c r="AC66" s="93"/>
      <c r="AD66" s="93"/>
      <c r="AE66" s="93"/>
      <c r="AF66" s="93"/>
      <c r="AG66" s="93"/>
      <c r="AH66" s="93"/>
      <c r="AI66" s="6"/>
      <c r="AJ66" s="182"/>
      <c r="AK66" s="182"/>
      <c r="AL66" s="182"/>
      <c r="AS66" s="67"/>
      <c r="AX66" s="132"/>
    </row>
    <row r="67" spans="1:52" s="76" customFormat="1" ht="14.25" x14ac:dyDescent="0.25">
      <c r="A67" s="6"/>
      <c r="B67" s="6"/>
      <c r="C67" s="6"/>
      <c r="D67" s="6"/>
      <c r="E67" s="6"/>
      <c r="F67" s="71"/>
      <c r="G67" s="60"/>
      <c r="H67" s="60"/>
      <c r="I67" s="60"/>
      <c r="M67" s="88" t="s">
        <v>108</v>
      </c>
      <c r="N67" s="238" t="s">
        <v>126</v>
      </c>
      <c r="U67" s="236"/>
      <c r="V67" s="236"/>
      <c r="W67" s="237">
        <v>2.0000000000000001E-4</v>
      </c>
      <c r="X67" s="237">
        <v>6.7000000000000004E-2</v>
      </c>
      <c r="Y67" s="215" t="s">
        <v>38</v>
      </c>
      <c r="Z67" s="216"/>
      <c r="AA67" s="248"/>
      <c r="AB67" s="216"/>
      <c r="AC67" s="6"/>
      <c r="AD67" s="6"/>
      <c r="AE67" s="6"/>
      <c r="AF67" s="6"/>
      <c r="AG67" s="6"/>
      <c r="AH67" s="6"/>
      <c r="AS67" s="67"/>
      <c r="AX67" s="132"/>
    </row>
    <row r="68" spans="1:52" s="76" customFormat="1" x14ac:dyDescent="0.2">
      <c r="A68" s="6"/>
      <c r="B68" s="6"/>
      <c r="C68" s="6"/>
      <c r="D68" s="6"/>
      <c r="E68" s="6"/>
      <c r="F68" s="71"/>
      <c r="G68" s="60"/>
      <c r="H68" s="60"/>
      <c r="I68" s="60"/>
      <c r="AB68" s="6"/>
      <c r="AS68" s="67"/>
      <c r="AX68" s="132"/>
    </row>
    <row r="69" spans="1:52" s="76" customFormat="1" x14ac:dyDescent="0.2">
      <c r="A69" s="72"/>
      <c r="B69" s="6"/>
      <c r="C69" s="6"/>
      <c r="D69" s="6"/>
      <c r="E69" s="6"/>
      <c r="F69" s="71"/>
      <c r="G69" s="60"/>
      <c r="H69" s="60"/>
      <c r="I69" s="60"/>
      <c r="AB69" s="6"/>
      <c r="AS69" s="67"/>
      <c r="AX69" s="132"/>
    </row>
    <row r="70" spans="1:52" s="76" customFormat="1" x14ac:dyDescent="0.2">
      <c r="A70" s="209"/>
      <c r="B70" s="6"/>
      <c r="C70" s="6"/>
      <c r="D70" s="6"/>
      <c r="E70" s="6"/>
      <c r="F70" s="71"/>
      <c r="G70" s="60"/>
      <c r="H70" s="60"/>
      <c r="I70" s="60"/>
      <c r="AB70" s="6"/>
      <c r="AS70" s="67"/>
      <c r="AX70" s="132"/>
    </row>
    <row r="71" spans="1:52" s="76" customFormat="1" x14ac:dyDescent="0.2">
      <c r="A71" s="209"/>
      <c r="B71" s="6"/>
      <c r="C71" s="6"/>
      <c r="D71" s="6"/>
      <c r="E71" s="6"/>
      <c r="F71" s="71"/>
      <c r="G71" s="71"/>
      <c r="H71" s="60"/>
      <c r="I71" s="60"/>
      <c r="AB71" s="6"/>
      <c r="AS71" s="67"/>
      <c r="AX71" s="132"/>
    </row>
    <row r="72" spans="1:52" s="76" customFormat="1" x14ac:dyDescent="0.2">
      <c r="A72" s="93"/>
      <c r="B72" s="71"/>
      <c r="C72" s="71"/>
      <c r="D72" s="71"/>
      <c r="E72" s="71"/>
      <c r="F72" s="71"/>
      <c r="G72" s="71"/>
      <c r="H72" s="60"/>
      <c r="I72" s="60"/>
      <c r="J72" s="126"/>
      <c r="K72" s="126"/>
      <c r="L72" s="5"/>
      <c r="M72" s="120"/>
      <c r="N72" s="182"/>
      <c r="O72" s="182"/>
      <c r="P72" s="198"/>
      <c r="Q72" s="198"/>
      <c r="R72" s="198"/>
      <c r="S72" s="198"/>
      <c r="AB72" s="6"/>
      <c r="AS72" s="67"/>
      <c r="AX72" s="132"/>
    </row>
    <row r="73" spans="1:52" s="5" customFormat="1" x14ac:dyDescent="0.2">
      <c r="A73" s="71"/>
      <c r="B73" s="71"/>
      <c r="C73" s="71"/>
      <c r="D73" s="71"/>
      <c r="E73" s="71"/>
      <c r="F73" s="71"/>
      <c r="G73" s="71"/>
      <c r="H73" s="60"/>
      <c r="I73" s="60"/>
      <c r="L73" s="76"/>
      <c r="M73" s="76"/>
      <c r="N73" s="76"/>
      <c r="O73" s="76"/>
      <c r="P73" s="200"/>
      <c r="Q73" s="200"/>
      <c r="R73" s="200"/>
      <c r="S73" s="200"/>
      <c r="AB73" s="60"/>
      <c r="AU73" s="201"/>
      <c r="AV73" s="201"/>
      <c r="AW73" s="201"/>
      <c r="AZ73" s="134"/>
    </row>
    <row r="74" spans="1:52" s="5" customFormat="1" x14ac:dyDescent="0.2">
      <c r="A74" s="71"/>
      <c r="B74" s="71"/>
      <c r="C74" s="71"/>
      <c r="D74" s="71"/>
      <c r="E74" s="71"/>
      <c r="F74" s="71"/>
      <c r="G74" s="71"/>
      <c r="H74" s="60"/>
      <c r="I74" s="60"/>
      <c r="L74" s="76"/>
      <c r="M74" s="180"/>
      <c r="N74" s="180"/>
      <c r="O74" s="180"/>
      <c r="P74" s="198"/>
      <c r="Q74" s="198"/>
      <c r="R74" s="198"/>
      <c r="S74" s="198"/>
      <c r="T74" s="120"/>
      <c r="U74" s="120"/>
      <c r="V74" s="120"/>
      <c r="W74" s="120"/>
      <c r="X74" s="120"/>
      <c r="Y74" s="120"/>
      <c r="Z74" s="120"/>
      <c r="AA74" s="120"/>
      <c r="AB74" s="46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T74" s="201"/>
      <c r="AU74" s="201"/>
      <c r="AV74" s="201"/>
      <c r="AY74" s="134"/>
    </row>
    <row r="75" spans="1:52" s="5" customFormat="1" x14ac:dyDescent="0.2">
      <c r="A75" s="71"/>
      <c r="B75" s="71"/>
      <c r="C75" s="71"/>
      <c r="D75" s="71"/>
      <c r="E75" s="71"/>
      <c r="F75" s="71"/>
      <c r="G75" s="71"/>
      <c r="H75" s="60"/>
      <c r="I75" s="60"/>
      <c r="T75" s="120"/>
      <c r="U75" s="120"/>
      <c r="V75" s="120"/>
      <c r="W75" s="120"/>
      <c r="X75" s="120"/>
      <c r="Y75" s="120"/>
      <c r="Z75" s="120"/>
      <c r="AA75" s="120"/>
      <c r="AB75" s="46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T75" s="201"/>
      <c r="AU75" s="201"/>
      <c r="AV75" s="201"/>
      <c r="AY75" s="134"/>
    </row>
    <row r="76" spans="1:52" s="5" customFormat="1" x14ac:dyDescent="0.2">
      <c r="A76" s="71"/>
      <c r="B76" s="71"/>
      <c r="C76" s="71"/>
      <c r="D76" s="71"/>
      <c r="E76" s="71"/>
      <c r="F76" s="71"/>
      <c r="G76" s="71"/>
      <c r="H76" s="60"/>
      <c r="I76" s="6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46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T76" s="201"/>
      <c r="AU76" s="201"/>
      <c r="AV76" s="201"/>
      <c r="AY76" s="134"/>
    </row>
    <row r="77" spans="1:52" s="5" customFormat="1" x14ac:dyDescent="0.2">
      <c r="A77" s="71"/>
      <c r="B77" s="71"/>
      <c r="C77" s="71"/>
      <c r="D77" s="71"/>
      <c r="E77" s="71"/>
      <c r="F77" s="71"/>
      <c r="G77" s="71"/>
      <c r="H77" s="60"/>
      <c r="I77" s="6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46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T77" s="201"/>
      <c r="AU77" s="201"/>
      <c r="AV77" s="201"/>
      <c r="AY77" s="134"/>
    </row>
    <row r="78" spans="1:52" s="5" customFormat="1" x14ac:dyDescent="0.2">
      <c r="A78" s="210"/>
      <c r="B78" s="71"/>
      <c r="C78" s="71"/>
      <c r="D78" s="71"/>
      <c r="E78" s="71"/>
      <c r="F78" s="71"/>
      <c r="G78" s="71"/>
      <c r="H78" s="60"/>
      <c r="I78" s="6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46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T78" s="201"/>
      <c r="AU78" s="201"/>
      <c r="AV78" s="201"/>
      <c r="AY78" s="134"/>
    </row>
    <row r="79" spans="1:52" s="5" customFormat="1" x14ac:dyDescent="0.2">
      <c r="A79" s="210"/>
      <c r="B79" s="71"/>
      <c r="C79" s="71"/>
      <c r="D79" s="71"/>
      <c r="E79" s="71"/>
      <c r="F79" s="71"/>
      <c r="G79" s="71"/>
      <c r="H79" s="60"/>
      <c r="I79" s="6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46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U79" s="201"/>
      <c r="AV79" s="201"/>
      <c r="AW79" s="201"/>
      <c r="AZ79" s="134"/>
    </row>
    <row r="80" spans="1:52" s="5" customFormat="1" x14ac:dyDescent="0.2">
      <c r="A80" s="210"/>
      <c r="B80" s="71"/>
      <c r="C80" s="71"/>
      <c r="D80" s="71"/>
      <c r="E80" s="71"/>
      <c r="F80" s="71"/>
      <c r="G80" s="71"/>
      <c r="H80" s="60"/>
      <c r="I80" s="6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46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U80" s="201"/>
      <c r="AV80" s="201"/>
      <c r="AW80" s="201"/>
      <c r="AZ80" s="134"/>
    </row>
    <row r="81" spans="1:59" x14ac:dyDescent="0.2">
      <c r="A81" s="71"/>
      <c r="B81" s="71"/>
      <c r="C81" s="71"/>
      <c r="D81" s="71"/>
      <c r="E81" s="71"/>
      <c r="F81" s="71"/>
      <c r="G81" s="71"/>
      <c r="H81" s="60"/>
      <c r="I81" s="60"/>
      <c r="L81" s="120"/>
      <c r="M81" s="120"/>
      <c r="N81" s="120"/>
      <c r="O81" s="120"/>
      <c r="P81" s="120"/>
      <c r="Q81" s="120"/>
      <c r="R81" s="120"/>
      <c r="S81" s="120"/>
      <c r="AU81" s="201"/>
      <c r="AV81" s="201"/>
      <c r="AW81" s="201"/>
      <c r="AX81" s="5"/>
      <c r="AY81" s="5"/>
      <c r="AZ81" s="134"/>
      <c r="BC81" s="5"/>
    </row>
    <row r="82" spans="1:59" x14ac:dyDescent="0.2">
      <c r="A82" s="71"/>
      <c r="B82" s="71"/>
      <c r="C82" s="71"/>
      <c r="D82" s="71"/>
      <c r="E82" s="71"/>
      <c r="F82" s="71"/>
      <c r="G82" s="71"/>
      <c r="H82" s="60"/>
      <c r="I82" s="60"/>
      <c r="L82" s="120"/>
      <c r="M82" s="120"/>
      <c r="N82" s="120"/>
      <c r="O82" s="120"/>
      <c r="P82" s="120"/>
      <c r="Q82" s="120"/>
      <c r="R82" s="120"/>
      <c r="S82" s="120"/>
      <c r="AU82" s="201"/>
      <c r="AV82" s="201"/>
      <c r="AW82" s="201"/>
      <c r="AX82" s="5"/>
      <c r="AY82" s="5"/>
      <c r="AZ82" s="134"/>
      <c r="BC82" s="5"/>
    </row>
    <row r="83" spans="1:59" x14ac:dyDescent="0.2">
      <c r="A83" s="71"/>
      <c r="B83" s="71"/>
      <c r="C83" s="71"/>
      <c r="D83" s="71"/>
      <c r="E83" s="71"/>
      <c r="F83" s="60"/>
      <c r="G83" s="60"/>
      <c r="H83" s="60"/>
      <c r="I83" s="60"/>
      <c r="AU83" s="201"/>
      <c r="AV83" s="201"/>
      <c r="AW83" s="201"/>
      <c r="AX83" s="5"/>
      <c r="AY83" s="5"/>
      <c r="AZ83" s="134"/>
      <c r="BC83" s="5"/>
    </row>
    <row r="84" spans="1:59" x14ac:dyDescent="0.2">
      <c r="A84" s="210"/>
      <c r="B84" s="71"/>
      <c r="C84" s="71"/>
      <c r="D84" s="71"/>
      <c r="E84" s="71"/>
      <c r="F84" s="71"/>
      <c r="G84" s="71"/>
      <c r="H84" s="60"/>
      <c r="I84" s="60"/>
      <c r="AU84" s="201"/>
      <c r="AV84" s="201"/>
      <c r="AW84" s="201"/>
      <c r="AX84" s="5"/>
      <c r="AY84" s="5"/>
      <c r="AZ84" s="134"/>
      <c r="BC84" s="5"/>
    </row>
    <row r="85" spans="1:59" x14ac:dyDescent="0.2">
      <c r="A85" s="210"/>
      <c r="B85" s="71"/>
      <c r="C85" s="71"/>
      <c r="D85" s="71"/>
      <c r="E85" s="71"/>
      <c r="F85" s="71"/>
      <c r="G85" s="71"/>
      <c r="H85" s="60"/>
      <c r="I85" s="60"/>
      <c r="AU85" s="201"/>
      <c r="AV85" s="201"/>
      <c r="AW85" s="201"/>
      <c r="AX85" s="5"/>
      <c r="AY85" s="5"/>
      <c r="AZ85" s="134"/>
      <c r="BC85" s="5"/>
    </row>
    <row r="86" spans="1:59" x14ac:dyDescent="0.2">
      <c r="A86" s="210"/>
      <c r="B86" s="71"/>
      <c r="C86" s="71"/>
      <c r="D86" s="71"/>
      <c r="E86" s="71"/>
      <c r="F86" s="71"/>
      <c r="G86" s="71"/>
      <c r="H86" s="60"/>
      <c r="I86" s="60"/>
      <c r="AU86" s="201"/>
      <c r="AV86" s="201"/>
      <c r="AW86" s="201"/>
      <c r="AX86" s="5"/>
      <c r="AY86" s="5"/>
      <c r="AZ86" s="134"/>
      <c r="BC86" s="5"/>
    </row>
    <row r="87" spans="1:59" x14ac:dyDescent="0.2">
      <c r="A87" s="60"/>
      <c r="B87" s="60"/>
      <c r="C87" s="60"/>
      <c r="D87" s="60"/>
      <c r="E87" s="60"/>
      <c r="F87" s="71"/>
      <c r="G87" s="71"/>
      <c r="H87" s="60"/>
      <c r="I87" s="60"/>
      <c r="AU87" s="201"/>
      <c r="AV87" s="201"/>
      <c r="AW87" s="201"/>
      <c r="AX87" s="5"/>
      <c r="AY87" s="5"/>
      <c r="AZ87" s="134"/>
      <c r="BC87" s="5"/>
    </row>
    <row r="88" spans="1:59" s="67" customFormat="1" x14ac:dyDescent="0.2">
      <c r="A88" s="210"/>
      <c r="B88" s="71"/>
      <c r="C88" s="71"/>
      <c r="D88" s="71"/>
      <c r="E88" s="71"/>
      <c r="F88" s="71"/>
      <c r="G88" s="71"/>
      <c r="H88" s="71"/>
      <c r="I88" s="60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60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201"/>
      <c r="AV88" s="201"/>
      <c r="AW88" s="201"/>
      <c r="AX88" s="5"/>
      <c r="AY88" s="5"/>
      <c r="AZ88" s="134"/>
      <c r="BA88" s="5"/>
      <c r="BB88" s="5"/>
      <c r="BC88" s="5"/>
      <c r="BD88" s="5"/>
    </row>
    <row r="89" spans="1:59" s="67" customFormat="1" x14ac:dyDescent="0.2">
      <c r="A89" s="72"/>
      <c r="B89" s="71"/>
      <c r="C89" s="71"/>
      <c r="D89" s="71"/>
      <c r="E89" s="71"/>
      <c r="F89" s="71"/>
      <c r="G89" s="71"/>
      <c r="H89" s="60"/>
      <c r="I89" s="60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60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201"/>
      <c r="AV89" s="201"/>
      <c r="AW89" s="201"/>
      <c r="AX89" s="5"/>
      <c r="AY89" s="5"/>
      <c r="AZ89" s="134"/>
      <c r="BA89" s="5"/>
      <c r="BB89" s="5"/>
      <c r="BC89" s="5"/>
      <c r="BD89" s="5"/>
    </row>
    <row r="90" spans="1:59" s="67" customFormat="1" x14ac:dyDescent="0.2">
      <c r="A90" s="71"/>
      <c r="B90" s="71"/>
      <c r="C90" s="71"/>
      <c r="D90" s="71"/>
      <c r="E90" s="71"/>
      <c r="F90" s="71"/>
      <c r="G90" s="71"/>
      <c r="H90" s="60"/>
      <c r="I90" s="60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60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201"/>
      <c r="AV90" s="201"/>
      <c r="AW90" s="201"/>
      <c r="AX90" s="5"/>
      <c r="AY90" s="5"/>
      <c r="AZ90" s="134"/>
      <c r="BA90" s="5"/>
      <c r="BB90" s="5"/>
      <c r="BC90" s="5"/>
      <c r="BD90" s="5"/>
    </row>
    <row r="91" spans="1:59" s="67" customFormat="1" x14ac:dyDescent="0.2">
      <c r="A91" s="71"/>
      <c r="B91" s="71"/>
      <c r="C91" s="71"/>
      <c r="D91" s="71"/>
      <c r="E91" s="71"/>
      <c r="F91" s="71"/>
      <c r="G91" s="71"/>
      <c r="H91" s="60"/>
      <c r="I91" s="60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60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201"/>
      <c r="AV91" s="201"/>
      <c r="AW91" s="201"/>
      <c r="AX91" s="5"/>
      <c r="AY91" s="5"/>
      <c r="AZ91" s="134"/>
      <c r="BA91" s="5"/>
      <c r="BB91" s="5"/>
      <c r="BC91" s="5"/>
      <c r="BD91" s="5"/>
    </row>
    <row r="92" spans="1:59" s="67" customFormat="1" x14ac:dyDescent="0.2">
      <c r="A92" s="210"/>
      <c r="B92" s="71"/>
      <c r="C92" s="71"/>
      <c r="D92" s="71"/>
      <c r="E92" s="71"/>
      <c r="F92" s="71"/>
      <c r="G92" s="71"/>
      <c r="H92" s="60"/>
      <c r="I92" s="60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60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201"/>
      <c r="AV92" s="201"/>
      <c r="AW92" s="201"/>
      <c r="AX92" s="5"/>
      <c r="AY92" s="5"/>
      <c r="AZ92" s="134"/>
      <c r="BA92" s="5"/>
      <c r="BB92" s="5"/>
      <c r="BC92" s="5"/>
      <c r="BD92" s="5"/>
    </row>
    <row r="93" spans="1:59" s="67" customFormat="1" x14ac:dyDescent="0.2">
      <c r="A93" s="210"/>
      <c r="B93" s="71"/>
      <c r="C93" s="71"/>
      <c r="D93" s="71"/>
      <c r="E93" s="71"/>
      <c r="F93" s="71"/>
      <c r="G93" s="71"/>
      <c r="H93" s="60"/>
      <c r="I93" s="60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60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201"/>
      <c r="AV93" s="201"/>
      <c r="AW93" s="201"/>
      <c r="AX93" s="5"/>
      <c r="AY93" s="5"/>
      <c r="AZ93" s="134"/>
      <c r="BA93" s="5"/>
      <c r="BB93" s="5"/>
      <c r="BC93" s="5"/>
      <c r="BD93" s="5"/>
    </row>
    <row r="94" spans="1:59" x14ac:dyDescent="0.2">
      <c r="A94" s="210"/>
      <c r="B94" s="71"/>
      <c r="C94" s="71"/>
      <c r="D94" s="71"/>
      <c r="E94" s="71"/>
      <c r="F94" s="71"/>
      <c r="G94" s="71"/>
      <c r="H94" s="60"/>
      <c r="I94" s="60"/>
    </row>
    <row r="95" spans="1:59" s="67" customFormat="1" x14ac:dyDescent="0.2">
      <c r="A95" s="210"/>
      <c r="B95" s="71"/>
      <c r="C95" s="71"/>
      <c r="D95" s="71"/>
      <c r="E95" s="71"/>
      <c r="F95" s="71"/>
      <c r="G95" s="71"/>
      <c r="H95" s="60"/>
      <c r="I95" s="60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60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201"/>
      <c r="AY95" s="201"/>
      <c r="AZ95" s="201"/>
      <c r="BA95" s="5"/>
      <c r="BB95" s="5"/>
      <c r="BC95" s="134"/>
      <c r="BD95" s="5"/>
      <c r="BE95" s="5"/>
      <c r="BF95" s="5"/>
      <c r="BG95" s="5"/>
    </row>
    <row r="96" spans="1:59" s="67" customFormat="1" x14ac:dyDescent="0.2">
      <c r="A96" s="71"/>
      <c r="B96" s="71"/>
      <c r="C96" s="71"/>
      <c r="D96" s="71"/>
      <c r="E96" s="71"/>
      <c r="F96" s="71"/>
      <c r="G96" s="71"/>
      <c r="H96" s="60"/>
      <c r="I96" s="60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60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201"/>
      <c r="AY96" s="201"/>
      <c r="AZ96" s="201"/>
      <c r="BA96" s="5"/>
      <c r="BB96" s="5"/>
      <c r="BC96" s="134"/>
      <c r="BD96" s="5"/>
      <c r="BE96" s="5"/>
      <c r="BF96" s="5"/>
      <c r="BG96" s="5"/>
    </row>
    <row r="97" spans="1:60" s="67" customFormat="1" x14ac:dyDescent="0.2">
      <c r="A97" s="71"/>
      <c r="B97" s="71"/>
      <c r="C97" s="71"/>
      <c r="D97" s="71"/>
      <c r="E97" s="71"/>
      <c r="F97" s="71"/>
      <c r="G97" s="71"/>
      <c r="H97" s="60"/>
      <c r="I97" s="60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60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201"/>
      <c r="AV97" s="201"/>
      <c r="AW97" s="201"/>
      <c r="AX97" s="5"/>
      <c r="AY97" s="5"/>
      <c r="AZ97" s="134"/>
      <c r="BA97" s="5"/>
      <c r="BB97" s="5"/>
      <c r="BC97" s="5"/>
      <c r="BD97" s="5"/>
    </row>
    <row r="98" spans="1:60" s="67" customFormat="1" x14ac:dyDescent="0.2">
      <c r="A98" s="209"/>
      <c r="B98" s="71"/>
      <c r="C98" s="71"/>
      <c r="D98" s="71"/>
      <c r="E98" s="71"/>
      <c r="F98" s="71"/>
      <c r="G98" s="71"/>
      <c r="H98" s="60"/>
      <c r="I98" s="60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60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201"/>
      <c r="AY98" s="201"/>
      <c r="AZ98" s="201"/>
      <c r="BA98" s="5"/>
      <c r="BB98" s="5"/>
      <c r="BC98" s="134"/>
      <c r="BD98" s="5"/>
      <c r="BE98" s="5"/>
      <c r="BF98" s="5"/>
      <c r="BG98" s="5"/>
    </row>
    <row r="99" spans="1:60" s="67" customFormat="1" x14ac:dyDescent="0.2">
      <c r="A99" s="10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60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201"/>
      <c r="AY99" s="201"/>
      <c r="AZ99" s="201"/>
      <c r="BA99" s="5"/>
      <c r="BB99" s="5"/>
      <c r="BC99" s="134"/>
      <c r="BD99" s="5"/>
      <c r="BE99" s="5"/>
      <c r="BF99" s="5"/>
      <c r="BG99" s="5"/>
    </row>
    <row r="100" spans="1:60" s="67" customFormat="1" x14ac:dyDescent="0.2">
      <c r="A100" s="10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60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201"/>
      <c r="AY100" s="201"/>
      <c r="AZ100" s="201"/>
      <c r="BA100" s="5"/>
      <c r="BB100" s="5"/>
      <c r="BC100" s="134"/>
      <c r="BD100" s="5"/>
      <c r="BE100" s="5"/>
      <c r="BF100" s="5"/>
      <c r="BG100" s="5"/>
    </row>
    <row r="101" spans="1:60" s="67" customFormat="1" x14ac:dyDescent="0.2">
      <c r="A101" s="10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60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201"/>
      <c r="AY101" s="201"/>
      <c r="AZ101" s="201"/>
      <c r="BA101" s="5"/>
      <c r="BB101" s="5"/>
      <c r="BC101" s="134"/>
      <c r="BD101" s="5"/>
      <c r="BE101" s="5"/>
      <c r="BF101" s="5"/>
      <c r="BG101" s="5"/>
    </row>
    <row r="102" spans="1:60" s="67" customFormat="1" x14ac:dyDescent="0.2">
      <c r="A102" s="10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60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201"/>
      <c r="AY102" s="201"/>
      <c r="AZ102" s="201"/>
      <c r="BA102" s="5"/>
      <c r="BB102" s="5"/>
      <c r="BC102" s="134"/>
      <c r="BD102" s="5"/>
      <c r="BE102" s="5"/>
      <c r="BF102" s="5"/>
      <c r="BG102" s="5"/>
    </row>
    <row r="103" spans="1:60" s="67" customFormat="1" x14ac:dyDescent="0.2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60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201"/>
      <c r="AY103" s="201"/>
      <c r="AZ103" s="201"/>
      <c r="BA103" s="5"/>
      <c r="BB103" s="5"/>
      <c r="BC103" s="134"/>
      <c r="BD103" s="5"/>
      <c r="BE103" s="5"/>
      <c r="BF103" s="5"/>
      <c r="BG103" s="5"/>
    </row>
    <row r="104" spans="1:60" s="67" customFormat="1" x14ac:dyDescent="0.2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60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201"/>
      <c r="AY104" s="201"/>
      <c r="AZ104" s="201"/>
      <c r="BA104" s="5"/>
      <c r="BB104" s="5"/>
      <c r="BC104" s="134"/>
      <c r="BD104" s="5"/>
      <c r="BE104" s="5"/>
      <c r="BF104" s="5"/>
      <c r="BG104" s="5"/>
    </row>
    <row r="105" spans="1:60" s="67" customFormat="1" x14ac:dyDescent="0.2">
      <c r="A105" s="20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60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201"/>
      <c r="AY105" s="201"/>
      <c r="AZ105" s="201"/>
      <c r="BA105" s="5"/>
      <c r="BB105" s="5"/>
      <c r="BC105" s="134"/>
      <c r="BD105" s="5"/>
      <c r="BE105" s="5"/>
      <c r="BF105" s="5"/>
      <c r="BG105" s="5"/>
    </row>
    <row r="106" spans="1:60" s="67" customFormat="1" x14ac:dyDescent="0.2">
      <c r="A106" s="202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60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201"/>
      <c r="AY106" s="201"/>
      <c r="AZ106" s="201"/>
      <c r="BA106" s="5"/>
      <c r="BB106" s="5"/>
      <c r="BC106" s="134"/>
      <c r="BD106" s="5"/>
      <c r="BE106" s="5"/>
      <c r="BF106" s="5"/>
      <c r="BG106" s="5"/>
    </row>
    <row r="107" spans="1:60" s="67" customFormat="1" x14ac:dyDescent="0.2">
      <c r="A107" s="202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60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201"/>
      <c r="AY107" s="201"/>
      <c r="AZ107" s="201"/>
      <c r="BA107" s="5"/>
      <c r="BB107" s="5"/>
      <c r="BC107" s="134"/>
      <c r="BD107" s="5"/>
      <c r="BE107" s="5"/>
      <c r="BF107" s="5"/>
      <c r="BG107" s="5"/>
    </row>
    <row r="108" spans="1:60" s="67" customFormat="1" x14ac:dyDescent="0.2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60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201"/>
      <c r="AY108" s="201"/>
      <c r="AZ108" s="201"/>
      <c r="BA108" s="5"/>
      <c r="BB108" s="5"/>
      <c r="BC108" s="134"/>
      <c r="BD108" s="5"/>
      <c r="BE108" s="5"/>
      <c r="BF108" s="5"/>
      <c r="BG108" s="5"/>
    </row>
    <row r="109" spans="1:60" s="67" customFormat="1" x14ac:dyDescent="0.2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60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201"/>
      <c r="AY109" s="201"/>
      <c r="AZ109" s="201"/>
      <c r="BA109" s="5"/>
      <c r="BB109" s="5"/>
      <c r="BC109" s="134"/>
      <c r="BD109" s="5"/>
      <c r="BE109" s="5"/>
      <c r="BF109" s="5"/>
      <c r="BG109" s="5"/>
    </row>
    <row r="110" spans="1:60" s="67" customFormat="1" x14ac:dyDescent="0.2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60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201"/>
      <c r="AY110" s="201"/>
      <c r="AZ110" s="201"/>
      <c r="BA110" s="5"/>
      <c r="BB110" s="5"/>
      <c r="BC110" s="134"/>
      <c r="BD110" s="5"/>
      <c r="BE110" s="5"/>
      <c r="BF110" s="5"/>
      <c r="BG110" s="5"/>
    </row>
    <row r="111" spans="1:60" s="67" customFormat="1" x14ac:dyDescent="0.2">
      <c r="A111" s="203"/>
      <c r="B111" s="204"/>
      <c r="C111" s="204"/>
      <c r="D111" s="204"/>
      <c r="E111" s="204"/>
      <c r="F111" s="204"/>
      <c r="G111" s="204"/>
      <c r="H111" s="205"/>
      <c r="I111" s="205"/>
      <c r="J111" s="20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60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201"/>
      <c r="AY111" s="201"/>
      <c r="AZ111" s="201"/>
      <c r="BA111" s="5"/>
      <c r="BB111" s="5"/>
      <c r="BC111" s="134"/>
      <c r="BD111" s="5"/>
      <c r="BE111" s="5"/>
      <c r="BF111" s="5"/>
      <c r="BG111" s="5"/>
    </row>
    <row r="112" spans="1:60" s="67" customFormat="1" x14ac:dyDescent="0.2">
      <c r="A112" s="204"/>
      <c r="B112" s="204"/>
      <c r="C112" s="204"/>
      <c r="D112" s="204"/>
      <c r="E112" s="204"/>
      <c r="F112" s="204"/>
      <c r="G112" s="204"/>
      <c r="H112" s="205"/>
      <c r="I112" s="205"/>
      <c r="J112" s="20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60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201"/>
      <c r="AZ112" s="201"/>
      <c r="BA112" s="201"/>
      <c r="BB112" s="5"/>
      <c r="BC112" s="5"/>
      <c r="BD112" s="134"/>
      <c r="BE112" s="5"/>
      <c r="BF112" s="5"/>
      <c r="BG112" s="5"/>
      <c r="BH112" s="5"/>
    </row>
    <row r="113" spans="1:60" s="67" customFormat="1" x14ac:dyDescent="0.2">
      <c r="A113" s="204"/>
      <c r="B113" s="204"/>
      <c r="C113" s="204"/>
      <c r="D113" s="204"/>
      <c r="E113" s="204"/>
      <c r="F113" s="204"/>
      <c r="G113" s="204"/>
      <c r="H113" s="205"/>
      <c r="I113" s="205"/>
      <c r="J113" s="20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60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201"/>
      <c r="AZ113" s="201"/>
      <c r="BA113" s="201"/>
      <c r="BB113" s="5"/>
      <c r="BC113" s="5"/>
      <c r="BD113" s="134"/>
      <c r="BE113" s="5"/>
      <c r="BF113" s="5"/>
      <c r="BG113" s="5"/>
      <c r="BH113" s="5"/>
    </row>
    <row r="114" spans="1:60" s="67" customFormat="1" x14ac:dyDescent="0.2">
      <c r="A114" s="204"/>
      <c r="B114" s="204"/>
      <c r="C114" s="204"/>
      <c r="D114" s="204"/>
      <c r="E114" s="204"/>
      <c r="F114" s="204"/>
      <c r="G114" s="204"/>
      <c r="H114" s="205"/>
      <c r="I114" s="205"/>
      <c r="J114" s="20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60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201"/>
      <c r="AZ114" s="201"/>
      <c r="BA114" s="201"/>
      <c r="BB114" s="5"/>
      <c r="BC114" s="5"/>
      <c r="BD114" s="134"/>
      <c r="BE114" s="5"/>
      <c r="BF114" s="5"/>
      <c r="BG114" s="5"/>
      <c r="BH114" s="5"/>
    </row>
    <row r="115" spans="1:60" s="67" customFormat="1" x14ac:dyDescent="0.2">
      <c r="A115" s="204"/>
      <c r="B115" s="204"/>
      <c r="C115" s="204"/>
      <c r="D115" s="204"/>
      <c r="E115" s="204"/>
      <c r="F115" s="204"/>
      <c r="G115" s="204"/>
      <c r="H115" s="205"/>
      <c r="I115" s="205"/>
      <c r="J115" s="20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60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201"/>
      <c r="AZ115" s="201"/>
      <c r="BA115" s="201"/>
      <c r="BB115" s="5"/>
      <c r="BC115" s="5"/>
      <c r="BD115" s="134"/>
      <c r="BE115" s="5"/>
      <c r="BF115" s="5"/>
      <c r="BG115" s="5"/>
      <c r="BH115" s="5"/>
    </row>
    <row r="116" spans="1:60" s="67" customFormat="1" x14ac:dyDescent="0.2">
      <c r="A116" s="204"/>
      <c r="B116" s="204"/>
      <c r="C116" s="204"/>
      <c r="D116" s="204"/>
      <c r="E116" s="204"/>
      <c r="F116" s="204"/>
      <c r="G116" s="204"/>
      <c r="H116" s="205"/>
      <c r="I116" s="205"/>
      <c r="J116" s="20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60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201"/>
      <c r="AZ116" s="201"/>
      <c r="BA116" s="201"/>
      <c r="BB116" s="5"/>
      <c r="BC116" s="5"/>
      <c r="BD116" s="134"/>
      <c r="BE116" s="5"/>
      <c r="BF116" s="5"/>
      <c r="BG116" s="5"/>
      <c r="BH116" s="5"/>
    </row>
    <row r="117" spans="1:60" s="67" customFormat="1" x14ac:dyDescent="0.2">
      <c r="A117" s="204"/>
      <c r="B117" s="204"/>
      <c r="C117" s="204"/>
      <c r="D117" s="204"/>
      <c r="E117" s="204"/>
      <c r="F117" s="204"/>
      <c r="G117" s="204"/>
      <c r="H117" s="205"/>
      <c r="I117" s="205"/>
      <c r="J117" s="20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60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201"/>
      <c r="AZ117" s="201"/>
      <c r="BA117" s="201"/>
      <c r="BB117" s="5"/>
      <c r="BC117" s="5"/>
      <c r="BD117" s="134"/>
      <c r="BE117" s="5"/>
      <c r="BF117" s="5"/>
      <c r="BG117" s="5"/>
      <c r="BH117" s="5"/>
    </row>
    <row r="118" spans="1:60" s="67" customFormat="1" x14ac:dyDescent="0.2">
      <c r="A118" s="204"/>
      <c r="B118" s="204"/>
      <c r="C118" s="204"/>
      <c r="D118" s="204"/>
      <c r="E118" s="204"/>
      <c r="F118" s="204"/>
      <c r="G118" s="204"/>
      <c r="H118" s="205"/>
      <c r="I118" s="205"/>
      <c r="J118" s="20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60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201"/>
      <c r="AZ118" s="201"/>
      <c r="BA118" s="201"/>
      <c r="BB118" s="5"/>
      <c r="BC118" s="5"/>
      <c r="BD118" s="134"/>
      <c r="BE118" s="5"/>
      <c r="BF118" s="5"/>
      <c r="BG118" s="5"/>
      <c r="BH118" s="5"/>
    </row>
    <row r="119" spans="1:60" s="67" customFormat="1" x14ac:dyDescent="0.2">
      <c r="A119" s="204"/>
      <c r="B119" s="204"/>
      <c r="C119" s="204"/>
      <c r="D119" s="204"/>
      <c r="E119" s="204"/>
      <c r="F119" s="204"/>
      <c r="G119" s="204"/>
      <c r="H119" s="205"/>
      <c r="I119" s="205"/>
      <c r="J119" s="20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60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201"/>
      <c r="AZ119" s="201"/>
      <c r="BA119" s="201"/>
      <c r="BB119" s="5"/>
      <c r="BC119" s="5"/>
      <c r="BD119" s="134"/>
      <c r="BE119" s="5"/>
      <c r="BF119" s="5"/>
      <c r="BG119" s="5"/>
      <c r="BH119" s="5"/>
    </row>
    <row r="120" spans="1:60" s="67" customFormat="1" x14ac:dyDescent="0.2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60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201"/>
      <c r="AZ120" s="201"/>
      <c r="BA120" s="201"/>
      <c r="BB120" s="5"/>
      <c r="BC120" s="5"/>
      <c r="BD120" s="134"/>
      <c r="BE120" s="5"/>
      <c r="BF120" s="5"/>
      <c r="BG120" s="5"/>
      <c r="BH120" s="5"/>
    </row>
    <row r="121" spans="1:60" s="67" customFormat="1" x14ac:dyDescent="0.2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60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201"/>
      <c r="AZ121" s="201"/>
      <c r="BA121" s="201"/>
      <c r="BB121" s="5"/>
      <c r="BC121" s="5"/>
      <c r="BD121" s="134"/>
      <c r="BE121" s="5"/>
      <c r="BF121" s="5"/>
      <c r="BG121" s="5"/>
      <c r="BH121" s="5"/>
    </row>
    <row r="122" spans="1:60" s="67" customFormat="1" x14ac:dyDescent="0.2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60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201"/>
      <c r="AZ122" s="201"/>
      <c r="BA122" s="201"/>
      <c r="BB122" s="5"/>
      <c r="BC122" s="5"/>
      <c r="BD122" s="134"/>
      <c r="BE122" s="5"/>
      <c r="BF122" s="5"/>
      <c r="BG122" s="5"/>
      <c r="BH122" s="5"/>
    </row>
    <row r="123" spans="1:60" s="67" customFormat="1" x14ac:dyDescent="0.2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60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201"/>
      <c r="AZ123" s="201"/>
      <c r="BA123" s="201"/>
      <c r="BB123" s="5"/>
      <c r="BC123" s="5"/>
      <c r="BD123" s="134"/>
      <c r="BE123" s="5"/>
      <c r="BF123" s="5"/>
      <c r="BG123" s="5"/>
      <c r="BH123" s="5"/>
    </row>
    <row r="124" spans="1:60" s="67" customFormat="1" x14ac:dyDescent="0.2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60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201"/>
      <c r="AY124" s="201"/>
      <c r="AZ124" s="201"/>
      <c r="BA124" s="5"/>
      <c r="BB124" s="5"/>
      <c r="BC124" s="134"/>
      <c r="BD124" s="5"/>
      <c r="BE124" s="5"/>
      <c r="BF124" s="5"/>
      <c r="BG124" s="5"/>
    </row>
    <row r="125" spans="1:60" s="67" customFormat="1" x14ac:dyDescent="0.2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60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201"/>
      <c r="AY125" s="201"/>
      <c r="AZ125" s="201"/>
      <c r="BA125" s="5"/>
      <c r="BB125" s="5"/>
      <c r="BC125" s="134"/>
      <c r="BD125" s="5"/>
      <c r="BE125" s="5"/>
      <c r="BF125" s="5"/>
      <c r="BG125" s="5"/>
    </row>
    <row r="126" spans="1:60" s="67" customFormat="1" x14ac:dyDescent="0.2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60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201"/>
      <c r="AY126" s="201"/>
      <c r="AZ126" s="201"/>
      <c r="BA126" s="5"/>
      <c r="BB126" s="5"/>
      <c r="BC126" s="134"/>
      <c r="BD126" s="5"/>
      <c r="BE126" s="5"/>
      <c r="BF126" s="5"/>
      <c r="BG126" s="5"/>
    </row>
    <row r="127" spans="1:60" x14ac:dyDescent="0.2">
      <c r="B127" s="206"/>
    </row>
    <row r="130" spans="8:59" s="67" customFormat="1" x14ac:dyDescent="0.2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60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201"/>
      <c r="AY130" s="201"/>
      <c r="AZ130" s="201"/>
      <c r="BA130" s="5"/>
      <c r="BB130" s="5"/>
      <c r="BC130" s="134"/>
      <c r="BD130" s="5"/>
      <c r="BE130" s="5"/>
      <c r="BF130" s="5"/>
      <c r="BG130" s="5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1" r:id="rId5" name="Check Box 29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0</xdr:rowOff>
                  </from>
                  <to>
                    <xdr:col>8</xdr:col>
                    <xdr:colOff>152400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6" name="Check Box 30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209550</xdr:rowOff>
                  </from>
                  <to>
                    <xdr:col>8</xdr:col>
                    <xdr:colOff>152400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513D0-FA3B-4017-832F-263E655775D9}">
  <sheetPr codeName="Tabelle1"/>
  <dimension ref="A1:BH130"/>
  <sheetViews>
    <sheetView showGridLines="0" zoomScaleNormal="100" workbookViewId="0"/>
  </sheetViews>
  <sheetFormatPr defaultColWidth="11.42578125" defaultRowHeight="12.75" x14ac:dyDescent="0.2"/>
  <cols>
    <col min="1" max="1" width="31" style="67" customWidth="1"/>
    <col min="2" max="2" width="4" style="67" customWidth="1"/>
    <col min="3" max="3" width="15.42578125" style="67" bestFit="1" customWidth="1"/>
    <col min="4" max="4" width="20.85546875" style="67" customWidth="1"/>
    <col min="5" max="5" width="33.140625" style="67" bestFit="1" customWidth="1"/>
    <col min="6" max="6" width="12.140625" style="67" customWidth="1"/>
    <col min="7" max="7" width="14.7109375" style="67" customWidth="1"/>
    <col min="8" max="8" width="54.7109375" style="5" customWidth="1"/>
    <col min="9" max="9" width="40.85546875" style="5" customWidth="1"/>
    <col min="10" max="10" width="14.85546875" style="5" customWidth="1"/>
    <col min="11" max="11" width="4.7109375" style="5" customWidth="1"/>
    <col min="12" max="12" width="44" style="5" customWidth="1"/>
    <col min="13" max="13" width="40.7109375" style="5" customWidth="1"/>
    <col min="14" max="14" width="27.7109375" style="5" customWidth="1"/>
    <col min="15" max="15" width="16.42578125" style="5" customWidth="1"/>
    <col min="16" max="16" width="9.140625" style="5" customWidth="1"/>
    <col min="17" max="18" width="9.5703125" style="5" customWidth="1"/>
    <col min="19" max="19" width="15.28515625" style="5" customWidth="1"/>
    <col min="20" max="20" width="16.28515625" style="5" customWidth="1"/>
    <col min="21" max="21" width="18.85546875" style="5" customWidth="1"/>
    <col min="22" max="22" width="11.85546875" style="5" customWidth="1"/>
    <col min="23" max="23" width="15.7109375" style="5" customWidth="1"/>
    <col min="24" max="24" width="12" style="5" customWidth="1"/>
    <col min="25" max="25" width="17" style="5" customWidth="1"/>
    <col min="26" max="26" width="16.5703125" style="5" customWidth="1"/>
    <col min="27" max="27" width="17.7109375" style="5" customWidth="1"/>
    <col min="28" max="28" width="9" style="5" customWidth="1"/>
    <col min="29" max="29" width="7.7109375" style="5" customWidth="1"/>
    <col min="30" max="30" width="8.7109375" style="5" customWidth="1"/>
    <col min="31" max="31" width="7.5703125" style="5" customWidth="1"/>
    <col min="32" max="32" width="8.42578125" style="5" customWidth="1"/>
    <col min="33" max="33" width="8.7109375" style="5" customWidth="1"/>
    <col min="34" max="34" width="7.140625" style="5" customWidth="1"/>
    <col min="35" max="35" width="7.42578125" style="5" customWidth="1"/>
    <col min="36" max="36" width="5" style="5" customWidth="1"/>
    <col min="37" max="37" width="7.28515625" style="5" customWidth="1"/>
    <col min="38" max="38" width="7.140625" style="5" customWidth="1"/>
    <col min="39" max="39" width="6.7109375" style="5" customWidth="1"/>
    <col min="40" max="40" width="5.7109375" style="5" customWidth="1"/>
    <col min="41" max="41" width="8.28515625" style="5" customWidth="1"/>
    <col min="42" max="42" width="8.7109375" style="5" customWidth="1"/>
    <col min="43" max="43" width="8.28515625" style="5" customWidth="1"/>
    <col min="44" max="44" width="9.140625" style="5" customWidth="1"/>
    <col min="45" max="45" width="8" style="5" customWidth="1"/>
    <col min="46" max="46" width="8.7109375" style="5" customWidth="1"/>
    <col min="47" max="47" width="7.7109375" style="5" customWidth="1"/>
    <col min="48" max="49" width="7.42578125" style="5" customWidth="1"/>
    <col min="50" max="52" width="10" style="201" customWidth="1"/>
    <col min="53" max="54" width="8.42578125" style="5" customWidth="1"/>
    <col min="55" max="55" width="6.28515625" style="134" customWidth="1"/>
    <col min="56" max="58" width="7.28515625" style="5" customWidth="1"/>
    <col min="59" max="79" width="10.7109375" style="5" customWidth="1"/>
    <col min="80" max="16384" width="11.42578125" style="5"/>
  </cols>
  <sheetData>
    <row r="1" spans="1:59" s="111" customFormat="1" x14ac:dyDescent="0.2">
      <c r="A1" s="95" t="s">
        <v>18</v>
      </c>
      <c r="B1" s="102"/>
      <c r="C1" s="73" t="s">
        <v>0</v>
      </c>
      <c r="D1" s="254" t="s">
        <v>33</v>
      </c>
      <c r="E1" s="254"/>
      <c r="F1" s="254"/>
      <c r="G1" s="254"/>
      <c r="H1" s="218" t="s">
        <v>28</v>
      </c>
      <c r="I1" s="103"/>
      <c r="J1" s="103"/>
      <c r="L1" s="219"/>
      <c r="M1" s="253"/>
      <c r="N1" s="253"/>
      <c r="U1" s="112"/>
      <c r="V1" s="113"/>
      <c r="W1" s="113"/>
      <c r="X1" s="113"/>
      <c r="Y1" s="113"/>
      <c r="Z1" s="113"/>
      <c r="AA1" s="113"/>
      <c r="AB1" s="113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</row>
    <row r="2" spans="1:59" s="76" customFormat="1" x14ac:dyDescent="0.2">
      <c r="A2" s="109"/>
      <c r="B2" s="114"/>
      <c r="C2" s="115"/>
      <c r="D2" s="116"/>
      <c r="E2" s="117"/>
      <c r="F2" s="118"/>
      <c r="G2" s="119"/>
      <c r="L2" s="95"/>
      <c r="R2" s="120"/>
      <c r="U2" s="121"/>
      <c r="V2" s="121"/>
      <c r="W2" s="121"/>
      <c r="X2" s="121"/>
      <c r="Y2" s="121"/>
      <c r="Z2" s="121"/>
      <c r="AA2" s="121"/>
      <c r="AB2" s="12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</row>
    <row r="3" spans="1:59" s="76" customFormat="1" ht="14.25" x14ac:dyDescent="0.2">
      <c r="A3" s="122" t="s">
        <v>34</v>
      </c>
      <c r="B3" s="104"/>
      <c r="D3" s="123"/>
      <c r="E3" s="123"/>
      <c r="F3" s="118"/>
      <c r="G3" s="119"/>
      <c r="I3" s="124" t="s">
        <v>26</v>
      </c>
      <c r="L3" s="221" t="s">
        <v>113</v>
      </c>
      <c r="M3" s="120"/>
      <c r="N3" s="5"/>
      <c r="U3" s="38" t="s">
        <v>7</v>
      </c>
      <c r="V3" s="39" t="s">
        <v>19</v>
      </c>
      <c r="W3" s="40" t="s">
        <v>20</v>
      </c>
      <c r="X3" s="41" t="s">
        <v>21</v>
      </c>
      <c r="Y3" s="40" t="s">
        <v>22</v>
      </c>
      <c r="Z3" s="42" t="s">
        <v>23</v>
      </c>
      <c r="AA3" s="39" t="s">
        <v>24</v>
      </c>
      <c r="AC3" s="111"/>
      <c r="AD3" s="125"/>
      <c r="AE3" s="125"/>
      <c r="AF3" s="67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67"/>
      <c r="AX3" s="126"/>
      <c r="AY3" s="126"/>
      <c r="AZ3" s="126"/>
      <c r="BA3" s="126"/>
      <c r="BB3" s="125"/>
      <c r="BC3" s="126"/>
      <c r="BD3" s="126"/>
      <c r="BE3" s="126"/>
      <c r="BF3" s="126"/>
      <c r="BG3" s="126"/>
    </row>
    <row r="4" spans="1:59" s="76" customFormat="1" x14ac:dyDescent="0.2">
      <c r="A4" s="122"/>
      <c r="B4" s="104"/>
      <c r="C4" s="127"/>
      <c r="D4" s="128"/>
      <c r="E4" s="129"/>
      <c r="F4" s="118"/>
      <c r="G4" s="119"/>
      <c r="I4" s="124" t="s">
        <v>27</v>
      </c>
      <c r="L4" s="130"/>
      <c r="M4" s="5"/>
      <c r="AB4" s="113"/>
      <c r="AC4" s="111"/>
      <c r="AD4" s="125"/>
      <c r="AE4" s="125"/>
      <c r="AF4" s="67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67"/>
      <c r="AX4" s="126"/>
      <c r="AY4" s="126"/>
      <c r="AZ4" s="126"/>
      <c r="BA4" s="126"/>
      <c r="BB4" s="125"/>
      <c r="BC4" s="126"/>
      <c r="BD4" s="126"/>
      <c r="BE4" s="126"/>
      <c r="BF4" s="126"/>
      <c r="BG4" s="126"/>
    </row>
    <row r="5" spans="1:59" s="76" customFormat="1" ht="14.25" x14ac:dyDescent="0.2">
      <c r="A5" s="131" t="s">
        <v>96</v>
      </c>
      <c r="C5" s="122"/>
      <c r="D5" s="122"/>
      <c r="E5" s="122"/>
      <c r="F5" s="122"/>
      <c r="G5" s="122"/>
      <c r="L5" s="77"/>
      <c r="M5" s="77"/>
      <c r="N5" s="78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V5" s="67"/>
      <c r="BA5" s="132"/>
    </row>
    <row r="6" spans="1:59" s="76" customFormat="1" x14ac:dyDescent="0.2">
      <c r="A6" s="133"/>
      <c r="B6" s="67"/>
      <c r="C6" s="67"/>
      <c r="D6" s="67"/>
      <c r="E6" s="67"/>
      <c r="F6" s="67"/>
      <c r="G6" s="67"/>
      <c r="L6" s="77"/>
      <c r="M6" s="79"/>
      <c r="N6" s="80"/>
      <c r="O6" s="80"/>
      <c r="P6" s="80"/>
      <c r="Q6" s="80"/>
      <c r="R6" s="80"/>
      <c r="S6" s="80"/>
      <c r="T6" s="80"/>
      <c r="U6" s="81"/>
      <c r="V6" s="81"/>
      <c r="W6" s="81"/>
      <c r="X6" s="81"/>
      <c r="Y6" s="81"/>
      <c r="Z6" s="81"/>
      <c r="AA6" s="81"/>
      <c r="AB6" s="134"/>
      <c r="AV6" s="67"/>
      <c r="BA6" s="132"/>
    </row>
    <row r="7" spans="1:59" s="76" customFormat="1" x14ac:dyDescent="0.2">
      <c r="A7" s="135"/>
      <c r="B7" s="135"/>
      <c r="C7" s="136"/>
      <c r="D7" s="136"/>
      <c r="E7" s="137"/>
      <c r="F7" s="138"/>
      <c r="G7" s="135"/>
      <c r="L7" s="79"/>
      <c r="M7" s="79"/>
      <c r="N7" s="80"/>
      <c r="O7" s="80"/>
      <c r="P7" s="80"/>
      <c r="Q7" s="80"/>
      <c r="R7" s="80"/>
      <c r="S7" s="80"/>
      <c r="T7" s="80"/>
      <c r="U7" s="82"/>
      <c r="V7" s="82"/>
      <c r="W7" s="82"/>
      <c r="X7" s="82"/>
      <c r="Y7" s="82"/>
      <c r="Z7" s="82"/>
      <c r="AA7" s="82"/>
      <c r="AB7" s="132"/>
      <c r="AV7" s="67"/>
      <c r="BA7" s="132"/>
    </row>
    <row r="8" spans="1:59" s="76" customFormat="1" x14ac:dyDescent="0.2">
      <c r="A8" s="135"/>
      <c r="B8" s="135"/>
      <c r="C8" s="137"/>
      <c r="D8" s="136"/>
      <c r="E8" s="137"/>
      <c r="F8" s="136"/>
      <c r="G8" s="135"/>
      <c r="L8" s="79"/>
      <c r="M8" s="79"/>
      <c r="N8" s="83"/>
      <c r="O8" s="80"/>
      <c r="P8" s="80"/>
      <c r="Q8" s="80"/>
      <c r="R8" s="80"/>
      <c r="S8" s="80"/>
      <c r="T8" s="80"/>
      <c r="U8" s="82"/>
      <c r="V8" s="82"/>
      <c r="W8" s="82"/>
      <c r="X8" s="82"/>
      <c r="Y8" s="82"/>
      <c r="Z8" s="82"/>
      <c r="AA8" s="82"/>
      <c r="AB8" s="132"/>
      <c r="AV8" s="67"/>
      <c r="BA8" s="132"/>
    </row>
    <row r="9" spans="1:59" s="76" customFormat="1" x14ac:dyDescent="0.2">
      <c r="A9" s="135"/>
      <c r="B9" s="135"/>
      <c r="C9" s="135"/>
      <c r="D9" s="135"/>
      <c r="E9" s="135"/>
      <c r="F9" s="135"/>
      <c r="G9" s="135"/>
      <c r="L9" s="79"/>
      <c r="M9" s="79"/>
      <c r="N9" s="83"/>
      <c r="O9" s="80"/>
      <c r="P9" s="80"/>
      <c r="Q9" s="80"/>
      <c r="R9" s="80"/>
      <c r="S9" s="80"/>
      <c r="T9" s="80"/>
      <c r="U9" s="82"/>
      <c r="V9" s="82"/>
      <c r="W9" s="82"/>
      <c r="X9" s="82"/>
      <c r="Y9" s="82"/>
      <c r="Z9" s="82"/>
      <c r="AA9" s="82"/>
      <c r="AB9" s="132"/>
      <c r="AV9" s="67"/>
      <c r="BA9" s="132"/>
    </row>
    <row r="10" spans="1:59" s="76" customFormat="1" x14ac:dyDescent="0.2">
      <c r="A10" s="135"/>
      <c r="B10" s="135"/>
      <c r="C10" s="135"/>
      <c r="D10" s="135"/>
      <c r="E10" s="135"/>
      <c r="F10" s="135"/>
      <c r="G10" s="135"/>
      <c r="L10" s="77"/>
      <c r="M10" s="77"/>
      <c r="N10" s="96"/>
      <c r="O10" s="80"/>
      <c r="P10" s="80"/>
      <c r="Q10" s="80"/>
      <c r="R10" s="80"/>
      <c r="S10" s="80"/>
      <c r="T10" s="80"/>
      <c r="U10" s="82"/>
      <c r="V10" s="82"/>
      <c r="W10" s="82"/>
      <c r="X10" s="82"/>
      <c r="Y10" s="82"/>
      <c r="Z10" s="82"/>
      <c r="AA10" s="82"/>
      <c r="AB10" s="132"/>
      <c r="AE10" s="139"/>
      <c r="AF10" s="140"/>
      <c r="AV10" s="67"/>
      <c r="BA10" s="132"/>
    </row>
    <row r="11" spans="1:59" s="62" customFormat="1" x14ac:dyDescent="0.2">
      <c r="A11" s="135"/>
      <c r="B11" s="135"/>
      <c r="C11" s="135"/>
      <c r="D11" s="135"/>
      <c r="E11" s="135"/>
      <c r="F11" s="135"/>
      <c r="G11" s="135"/>
      <c r="I11" s="141" t="b">
        <v>1</v>
      </c>
      <c r="L11" s="142"/>
      <c r="M11" s="77"/>
      <c r="N11" s="96"/>
      <c r="O11" s="80"/>
      <c r="P11" s="80"/>
      <c r="Q11" s="80"/>
      <c r="R11" s="80"/>
      <c r="S11" s="80"/>
      <c r="T11" s="80"/>
      <c r="U11" s="82"/>
      <c r="V11" s="82"/>
      <c r="W11" s="82"/>
      <c r="X11" s="82"/>
      <c r="Y11" s="82"/>
      <c r="Z11" s="82"/>
      <c r="AA11" s="82"/>
      <c r="AB11" s="132"/>
      <c r="AE11" s="139"/>
      <c r="AF11" s="140"/>
      <c r="AG11" s="143"/>
      <c r="AV11" s="66"/>
      <c r="BA11" s="144"/>
    </row>
    <row r="12" spans="1:59" s="62" customFormat="1" x14ac:dyDescent="0.2">
      <c r="A12" s="135"/>
      <c r="B12" s="135"/>
      <c r="C12" s="135"/>
      <c r="D12" s="135"/>
      <c r="E12" s="135"/>
      <c r="F12" s="135"/>
      <c r="G12" s="135"/>
      <c r="L12" s="77"/>
      <c r="M12" s="94"/>
      <c r="N12" s="80"/>
      <c r="O12" s="80"/>
      <c r="P12" s="80"/>
      <c r="Q12" s="80"/>
      <c r="R12" s="80"/>
      <c r="S12" s="78"/>
      <c r="T12" s="78"/>
      <c r="U12" s="97"/>
      <c r="V12" s="97"/>
      <c r="W12" s="97"/>
      <c r="X12" s="97"/>
      <c r="Y12" s="97"/>
      <c r="Z12" s="97"/>
      <c r="AA12" s="97"/>
      <c r="AB12" s="145"/>
      <c r="AE12" s="113"/>
      <c r="AF12" s="143"/>
      <c r="AG12" s="143"/>
      <c r="AV12" s="66"/>
      <c r="BA12" s="144"/>
    </row>
    <row r="13" spans="1:59" s="76" customFormat="1" x14ac:dyDescent="0.2">
      <c r="A13" s="135"/>
      <c r="B13" s="135"/>
      <c r="C13" s="135"/>
      <c r="D13" s="135"/>
      <c r="E13" s="135"/>
      <c r="F13" s="135"/>
      <c r="G13" s="135"/>
      <c r="L13" s="77"/>
      <c r="M13" s="80"/>
      <c r="N13" s="80"/>
      <c r="O13" s="80"/>
      <c r="P13" s="80"/>
      <c r="Q13" s="80"/>
      <c r="R13" s="80"/>
      <c r="S13" s="78"/>
      <c r="T13" s="78"/>
      <c r="U13" s="98"/>
      <c r="V13" s="98"/>
      <c r="W13" s="98"/>
      <c r="X13" s="98"/>
      <c r="Y13" s="98"/>
      <c r="Z13" s="98"/>
      <c r="AA13" s="98"/>
      <c r="AB13" s="146"/>
      <c r="AC13" s="62"/>
      <c r="AD13" s="62"/>
      <c r="AE13" s="147"/>
      <c r="AF13" s="62"/>
      <c r="AG13" s="62"/>
      <c r="AV13" s="67"/>
      <c r="BA13" s="132"/>
    </row>
    <row r="14" spans="1:59" s="76" customFormat="1" x14ac:dyDescent="0.2">
      <c r="A14" s="135"/>
      <c r="B14" s="135"/>
      <c r="C14" s="135"/>
      <c r="D14" s="135"/>
      <c r="E14" s="135"/>
      <c r="F14" s="135"/>
      <c r="G14" s="135"/>
      <c r="L14" s="79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C14" s="62"/>
      <c r="AD14" s="62"/>
      <c r="AE14" s="62"/>
      <c r="AF14" s="62"/>
      <c r="AG14" s="62"/>
      <c r="AV14" s="67"/>
      <c r="BA14" s="132"/>
    </row>
    <row r="15" spans="1:59" s="76" customFormat="1" x14ac:dyDescent="0.2">
      <c r="A15" s="137"/>
      <c r="B15" s="137"/>
      <c r="C15" s="137"/>
      <c r="D15" s="137"/>
      <c r="E15" s="137"/>
      <c r="F15" s="137"/>
      <c r="G15" s="137"/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C15" s="148"/>
      <c r="AD15" s="148"/>
      <c r="AG15" s="62"/>
      <c r="AV15" s="67"/>
      <c r="BA15" s="132"/>
    </row>
    <row r="16" spans="1:59" s="76" customFormat="1" ht="14.25" x14ac:dyDescent="0.2">
      <c r="A16" s="135"/>
      <c r="B16" s="135"/>
      <c r="C16" s="135"/>
      <c r="D16" s="135"/>
      <c r="E16" s="135"/>
      <c r="F16" s="135"/>
      <c r="G16" s="135"/>
      <c r="L16" s="222" t="s">
        <v>114</v>
      </c>
      <c r="M16" s="100"/>
      <c r="N16" s="100"/>
      <c r="O16" s="100"/>
      <c r="P16" s="100"/>
      <c r="Q16" s="100"/>
      <c r="R16" s="100"/>
      <c r="S16" s="100"/>
      <c r="T16" s="100"/>
      <c r="U16" s="38" t="s">
        <v>7</v>
      </c>
      <c r="V16" s="39" t="s">
        <v>19</v>
      </c>
      <c r="W16" s="40" t="s">
        <v>20</v>
      </c>
      <c r="X16" s="41" t="s">
        <v>21</v>
      </c>
      <c r="Y16" s="40" t="s">
        <v>22</v>
      </c>
      <c r="Z16" s="42" t="s">
        <v>23</v>
      </c>
      <c r="AA16" s="39" t="s">
        <v>24</v>
      </c>
      <c r="AB16" s="113"/>
      <c r="AE16" s="149"/>
      <c r="AG16" s="62"/>
      <c r="AV16" s="67"/>
      <c r="BA16" s="132"/>
    </row>
    <row r="17" spans="1:53" s="76" customFormat="1" ht="15" x14ac:dyDescent="0.2">
      <c r="A17" s="135"/>
      <c r="B17" s="135"/>
      <c r="C17" s="135"/>
      <c r="D17" s="135"/>
      <c r="E17" s="135"/>
      <c r="F17" s="135"/>
      <c r="G17" s="135"/>
      <c r="L17" s="100"/>
      <c r="M17" s="100" t="s">
        <v>12</v>
      </c>
      <c r="N17" s="150" t="s">
        <v>102</v>
      </c>
      <c r="O17" s="100"/>
      <c r="P17" s="100"/>
      <c r="Q17" s="100"/>
      <c r="R17" s="100"/>
      <c r="S17" s="100"/>
      <c r="T17" s="100"/>
      <c r="U17" s="100"/>
      <c r="V17" s="35" t="str">
        <f>IF(ISNUMBER(V13),V13-($P$14*V12+$P$13),"")</f>
        <v/>
      </c>
      <c r="W17" s="35" t="str">
        <f t="shared" ref="W17:AA17" si="0">IF(ISNUMBER(W13),W13-($P$14*W12+$P$13),"")</f>
        <v/>
      </c>
      <c r="X17" s="35" t="str">
        <f t="shared" si="0"/>
        <v/>
      </c>
      <c r="Y17" s="35" t="str">
        <f t="shared" si="0"/>
        <v/>
      </c>
      <c r="Z17" s="35" t="str">
        <f t="shared" si="0"/>
        <v/>
      </c>
      <c r="AA17" s="35" t="str">
        <f t="shared" si="0"/>
        <v/>
      </c>
      <c r="AB17" s="151"/>
      <c r="AE17" s="152"/>
      <c r="AV17" s="67"/>
      <c r="BA17" s="132"/>
    </row>
    <row r="18" spans="1:53" s="76" customFormat="1" ht="15" x14ac:dyDescent="0.2">
      <c r="A18" s="135"/>
      <c r="B18" s="135"/>
      <c r="C18" s="135"/>
      <c r="D18" s="135"/>
      <c r="E18" s="135"/>
      <c r="F18" s="135"/>
      <c r="G18" s="135"/>
      <c r="L18" s="100"/>
      <c r="M18" s="100" t="s">
        <v>15</v>
      </c>
      <c r="N18" s="150" t="s">
        <v>102</v>
      </c>
      <c r="O18" s="100"/>
      <c r="P18" s="100"/>
      <c r="Q18" s="100"/>
      <c r="R18" s="100"/>
      <c r="S18" s="100"/>
      <c r="T18" s="100"/>
      <c r="U18" s="100"/>
      <c r="V18" s="35" t="e">
        <f>V17-$AA$17</f>
        <v>#VALUE!</v>
      </c>
      <c r="W18" s="35" t="e">
        <f t="shared" ref="W18:AA18" si="1">W17-$AA$17</f>
        <v>#VALUE!</v>
      </c>
      <c r="X18" s="35" t="e">
        <f t="shared" si="1"/>
        <v>#VALUE!</v>
      </c>
      <c r="Y18" s="35" t="e">
        <f t="shared" si="1"/>
        <v>#VALUE!</v>
      </c>
      <c r="Z18" s="35" t="e">
        <f t="shared" si="1"/>
        <v>#VALUE!</v>
      </c>
      <c r="AA18" s="35" t="e">
        <f t="shared" si="1"/>
        <v>#VALUE!</v>
      </c>
      <c r="AB18" s="151"/>
      <c r="AE18" s="152"/>
      <c r="AV18" s="67"/>
      <c r="BA18" s="132"/>
    </row>
    <row r="19" spans="1:53" s="76" customFormat="1" x14ac:dyDescent="0.2">
      <c r="A19" s="135"/>
      <c r="B19" s="135"/>
      <c r="C19" s="135"/>
      <c r="D19" s="135"/>
      <c r="E19" s="135"/>
      <c r="F19" s="135"/>
      <c r="G19" s="135"/>
      <c r="L19" s="100"/>
      <c r="M19" s="153" t="s">
        <v>11</v>
      </c>
      <c r="N19" s="154"/>
      <c r="O19" s="154"/>
      <c r="P19" s="154"/>
      <c r="Q19" s="154"/>
      <c r="R19" s="154"/>
      <c r="S19" s="154"/>
      <c r="T19" s="154"/>
      <c r="U19" s="154"/>
      <c r="V19" s="37" t="e">
        <f>V21/$Z$21</f>
        <v>#VALUE!</v>
      </c>
      <c r="W19" s="37" t="e">
        <f t="shared" ref="W19:AA19" si="2">W21/$Z$21</f>
        <v>#VALUE!</v>
      </c>
      <c r="X19" s="37" t="e">
        <f t="shared" si="2"/>
        <v>#VALUE!</v>
      </c>
      <c r="Y19" s="37" t="e">
        <f t="shared" si="2"/>
        <v>#VALUE!</v>
      </c>
      <c r="Z19" s="37" t="e">
        <f t="shared" si="2"/>
        <v>#VALUE!</v>
      </c>
      <c r="AA19" s="37" t="e">
        <f t="shared" si="2"/>
        <v>#VALUE!</v>
      </c>
      <c r="AB19" s="155"/>
      <c r="AC19" s="156" t="s">
        <v>13</v>
      </c>
      <c r="AD19" s="157"/>
      <c r="AE19" s="223" t="str">
        <f>Z3</f>
        <v>4U</v>
      </c>
      <c r="AV19" s="67"/>
      <c r="BA19" s="132"/>
    </row>
    <row r="20" spans="1:53" s="76" customFormat="1" x14ac:dyDescent="0.2">
      <c r="A20" s="158" t="s">
        <v>115</v>
      </c>
      <c r="B20" s="158" t="s">
        <v>17</v>
      </c>
      <c r="C20" s="158"/>
      <c r="D20" s="135"/>
      <c r="E20" s="135"/>
      <c r="F20" s="135"/>
      <c r="G20" s="135"/>
      <c r="L20" s="100"/>
      <c r="M20" s="153" t="s">
        <v>136</v>
      </c>
      <c r="N20" s="154"/>
      <c r="O20" s="154"/>
      <c r="P20" s="154"/>
      <c r="Q20" s="154"/>
      <c r="R20" s="154"/>
      <c r="S20" s="154"/>
      <c r="T20" s="154"/>
      <c r="U20" s="154"/>
      <c r="V20" s="37" t="e">
        <f>V22/$Z$22</f>
        <v>#VALUE!</v>
      </c>
      <c r="W20" s="37" t="e">
        <f t="shared" ref="W20:AA20" si="3">W22/$Z$22</f>
        <v>#VALUE!</v>
      </c>
      <c r="X20" s="37" t="e">
        <f t="shared" si="3"/>
        <v>#VALUE!</v>
      </c>
      <c r="Y20" s="37" t="e">
        <f t="shared" si="3"/>
        <v>#VALUE!</v>
      </c>
      <c r="Z20" s="37" t="e">
        <f t="shared" si="3"/>
        <v>#VALUE!</v>
      </c>
      <c r="AA20" s="37" t="e">
        <f t="shared" si="3"/>
        <v>#VALUE!</v>
      </c>
      <c r="AB20" s="155"/>
      <c r="AC20" s="156" t="s">
        <v>14</v>
      </c>
      <c r="AD20" s="157"/>
      <c r="AE20" s="223" t="str">
        <f>AA3</f>
        <v>5Ama</v>
      </c>
      <c r="AV20" s="67"/>
      <c r="BA20" s="132"/>
    </row>
    <row r="21" spans="1:53" s="76" customFormat="1" ht="15" x14ac:dyDescent="0.25">
      <c r="A21" s="224" t="s">
        <v>116</v>
      </c>
      <c r="B21" s="224" t="s">
        <v>130</v>
      </c>
      <c r="D21" s="135"/>
      <c r="E21" s="135"/>
      <c r="F21" s="137"/>
      <c r="G21" s="135"/>
      <c r="L21" s="159"/>
      <c r="M21" s="160" t="s">
        <v>97</v>
      </c>
      <c r="N21" s="161" t="s">
        <v>103</v>
      </c>
      <c r="O21" s="100"/>
      <c r="P21" s="100"/>
      <c r="Q21" s="100"/>
      <c r="R21" s="100"/>
      <c r="S21" s="100"/>
      <c r="T21" s="100"/>
      <c r="U21" s="162"/>
      <c r="V21" s="163" t="str">
        <f>IF(ISNUMBER(V17),IF(VolumeCorr2=TRUE,IF(UnknownSample=FALSE,V17/V23,V17/V23/$M$12),IF(UnknownSample=FALSE,V17,V17/$M$12)),"")</f>
        <v/>
      </c>
      <c r="W21" s="163" t="str">
        <f t="shared" ref="W21:AA21" si="4">IF(ISNUMBER(W17),IF(VolumeCorr2=TRUE,IF(UnknownSample=FALSE,W17/W23,W17/W23/$M$12),IF(UnknownSample=FALSE,W17,W17/$M$12)),"")</f>
        <v/>
      </c>
      <c r="X21" s="163" t="str">
        <f t="shared" si="4"/>
        <v/>
      </c>
      <c r="Y21" s="163" t="str">
        <f t="shared" si="4"/>
        <v/>
      </c>
      <c r="Z21" s="163" t="str">
        <f t="shared" si="4"/>
        <v/>
      </c>
      <c r="AA21" s="163" t="str">
        <f t="shared" si="4"/>
        <v/>
      </c>
      <c r="AB21" s="164"/>
      <c r="AC21" s="165"/>
      <c r="AD21" s="165"/>
      <c r="AH21" s="165"/>
      <c r="AI21" s="165"/>
      <c r="AV21" s="67"/>
      <c r="BA21" s="132"/>
    </row>
    <row r="22" spans="1:53" s="76" customFormat="1" ht="15" x14ac:dyDescent="0.25">
      <c r="A22" s="225" t="s">
        <v>117</v>
      </c>
      <c r="B22" s="226" t="s">
        <v>129</v>
      </c>
      <c r="C22" s="135"/>
      <c r="E22" s="135"/>
      <c r="F22" s="137"/>
      <c r="G22" s="135"/>
      <c r="I22" s="166" t="b">
        <v>1</v>
      </c>
      <c r="L22" s="100"/>
      <c r="M22" s="160" t="s">
        <v>98</v>
      </c>
      <c r="N22" s="161" t="s">
        <v>103</v>
      </c>
      <c r="O22" s="100"/>
      <c r="P22" s="100"/>
      <c r="Q22" s="100"/>
      <c r="R22" s="100"/>
      <c r="S22" s="100"/>
      <c r="T22" s="100"/>
      <c r="U22" s="162"/>
      <c r="V22" s="163" t="e">
        <f>V21-$AA$21</f>
        <v>#VALUE!</v>
      </c>
      <c r="W22" s="163" t="e">
        <f>W21-$AA$21</f>
        <v>#VALUE!</v>
      </c>
      <c r="X22" s="163" t="e">
        <f t="shared" ref="X22:AA22" si="5">X21-$AA$21</f>
        <v>#VALUE!</v>
      </c>
      <c r="Y22" s="163" t="e">
        <f t="shared" si="5"/>
        <v>#VALUE!</v>
      </c>
      <c r="Z22" s="163" t="e">
        <f t="shared" si="5"/>
        <v>#VALUE!</v>
      </c>
      <c r="AA22" s="163" t="e">
        <f t="shared" si="5"/>
        <v>#VALUE!</v>
      </c>
      <c r="AB22" s="164"/>
      <c r="AV22" s="67"/>
      <c r="BA22" s="132"/>
    </row>
    <row r="23" spans="1:53" s="76" customFormat="1" x14ac:dyDescent="0.2">
      <c r="A23" s="227" t="s">
        <v>118</v>
      </c>
      <c r="B23" s="228" t="s">
        <v>128</v>
      </c>
      <c r="C23" s="135"/>
      <c r="D23" s="135"/>
      <c r="E23" s="135"/>
      <c r="F23" s="135"/>
      <c r="G23" s="135"/>
      <c r="L23" s="100"/>
      <c r="M23" s="100" t="s">
        <v>32</v>
      </c>
      <c r="N23" s="100"/>
      <c r="O23" s="100"/>
      <c r="P23" s="100"/>
      <c r="Q23" s="100"/>
      <c r="R23" s="100"/>
      <c r="S23" s="100"/>
      <c r="T23" s="100"/>
      <c r="U23" s="100"/>
      <c r="V23" s="35">
        <f>IF(ISNUMBER(V8),1-(1*V8/1000)/$M$14,1)</f>
        <v>1</v>
      </c>
      <c r="W23" s="36">
        <f>IF(ISNUMBER(W8),V23-(V23*W8/1000)/$M$14,V23)</f>
        <v>1</v>
      </c>
      <c r="X23" s="36">
        <f t="shared" ref="X23:AA23" si="6">IF(ISNUMBER(X8),W23-(W23*X8/1000)/$M$14,W23)</f>
        <v>1</v>
      </c>
      <c r="Y23" s="36">
        <f t="shared" si="6"/>
        <v>1</v>
      </c>
      <c r="Z23" s="36">
        <f t="shared" si="6"/>
        <v>1</v>
      </c>
      <c r="AA23" s="36">
        <f t="shared" si="6"/>
        <v>1</v>
      </c>
      <c r="AB23" s="151"/>
      <c r="AC23" s="62"/>
      <c r="AD23" s="62"/>
      <c r="AE23" s="5"/>
      <c r="AV23" s="67"/>
      <c r="BA23" s="132"/>
    </row>
    <row r="24" spans="1:53" s="76" customFormat="1" x14ac:dyDescent="0.2">
      <c r="A24" s="229" t="s">
        <v>119</v>
      </c>
      <c r="B24" s="5" t="s">
        <v>16</v>
      </c>
      <c r="D24" s="135"/>
      <c r="E24" s="135"/>
      <c r="F24" s="135"/>
      <c r="G24" s="135"/>
      <c r="L24" s="6"/>
      <c r="M24" s="6"/>
      <c r="N24" s="6"/>
      <c r="O24" s="6"/>
      <c r="P24" s="6"/>
      <c r="Q24" s="6"/>
      <c r="R24" s="6"/>
      <c r="S24" s="6"/>
      <c r="T24" s="6"/>
      <c r="U24" s="6"/>
      <c r="V24" s="32"/>
      <c r="W24" s="33"/>
      <c r="X24" s="33"/>
      <c r="Y24" s="33"/>
      <c r="Z24" s="33"/>
      <c r="AA24" s="32"/>
      <c r="AB24" s="151"/>
      <c r="AC24" s="62"/>
      <c r="AD24" s="62"/>
      <c r="AE24" s="167"/>
      <c r="AV24" s="67"/>
      <c r="BA24" s="132"/>
    </row>
    <row r="25" spans="1:53" s="76" customFormat="1" x14ac:dyDescent="0.2">
      <c r="A25" s="227"/>
      <c r="B25" s="228"/>
      <c r="C25" s="135"/>
      <c r="D25" s="135"/>
      <c r="E25" s="135"/>
      <c r="F25" s="135"/>
      <c r="G25" s="135"/>
      <c r="L25" s="6"/>
      <c r="M25" s="46"/>
      <c r="N25" s="46"/>
      <c r="O25" s="6"/>
      <c r="P25" s="6"/>
      <c r="Q25" s="6"/>
      <c r="R25" s="6"/>
      <c r="S25" s="6"/>
      <c r="T25" s="6"/>
      <c r="U25" s="99"/>
      <c r="V25" s="33"/>
      <c r="W25" s="33"/>
      <c r="X25" s="33"/>
      <c r="Y25" s="33"/>
      <c r="Z25" s="33"/>
      <c r="AA25" s="33"/>
      <c r="AB25" s="155"/>
      <c r="AC25" s="62"/>
      <c r="AD25" s="62"/>
      <c r="AE25" s="63"/>
      <c r="AV25" s="67"/>
      <c r="BA25" s="132"/>
    </row>
    <row r="26" spans="1:53" s="76" customFormat="1" ht="14.25" x14ac:dyDescent="0.2">
      <c r="A26" s="102"/>
      <c r="B26" s="102"/>
      <c r="C26" s="67"/>
      <c r="D26" s="103"/>
      <c r="E26" s="103"/>
      <c r="F26" s="103"/>
      <c r="G26" s="103"/>
      <c r="L26" s="230" t="s">
        <v>120</v>
      </c>
      <c r="M26" s="168"/>
      <c r="N26" s="110"/>
      <c r="O26" s="168"/>
      <c r="P26" s="168"/>
      <c r="Q26" s="168"/>
      <c r="R26" s="168"/>
      <c r="S26" s="168"/>
      <c r="T26" s="168"/>
      <c r="U26" s="110"/>
      <c r="V26" s="169"/>
      <c r="W26" s="176"/>
      <c r="X26" s="176"/>
      <c r="Y26" s="176"/>
      <c r="Z26" s="176"/>
      <c r="AA26" s="176"/>
      <c r="AB26" s="151"/>
      <c r="AC26" s="62"/>
      <c r="AD26" s="62"/>
      <c r="AE26" s="170"/>
      <c r="AV26" s="67"/>
      <c r="BA26" s="132"/>
    </row>
    <row r="27" spans="1:53" s="76" customFormat="1" x14ac:dyDescent="0.2">
      <c r="A27" s="102"/>
      <c r="B27" s="104"/>
      <c r="C27" s="105"/>
      <c r="D27" s="106"/>
      <c r="E27" s="107"/>
      <c r="F27" s="108"/>
      <c r="G27" s="106"/>
      <c r="L27" s="171"/>
      <c r="M27" s="168"/>
      <c r="N27" s="168"/>
      <c r="O27" s="168"/>
      <c r="P27" s="168"/>
      <c r="Q27" s="168"/>
      <c r="R27" s="168"/>
      <c r="S27" s="168"/>
      <c r="T27" s="168"/>
      <c r="U27" s="38" t="s">
        <v>7</v>
      </c>
      <c r="V27" s="39" t="s">
        <v>19</v>
      </c>
      <c r="W27" s="40" t="s">
        <v>20</v>
      </c>
      <c r="X27" s="41" t="s">
        <v>21</v>
      </c>
      <c r="Y27" s="40" t="s">
        <v>22</v>
      </c>
      <c r="Z27" s="42" t="s">
        <v>23</v>
      </c>
      <c r="AA27" s="39" t="s">
        <v>24</v>
      </c>
      <c r="AB27" s="172"/>
      <c r="AC27" s="62"/>
      <c r="AD27" s="62"/>
      <c r="AE27" s="5"/>
      <c r="AV27" s="67"/>
      <c r="BA27" s="132"/>
    </row>
    <row r="28" spans="1:53" s="76" customFormat="1" x14ac:dyDescent="0.2">
      <c r="A28" s="109"/>
      <c r="B28" s="228"/>
      <c r="C28" s="135"/>
      <c r="D28" s="135"/>
      <c r="E28" s="135"/>
      <c r="F28" s="135"/>
      <c r="G28" s="135"/>
      <c r="L28" s="168"/>
      <c r="M28" s="173"/>
      <c r="N28" s="174"/>
      <c r="O28" s="231"/>
      <c r="P28" s="231"/>
      <c r="Q28" s="231"/>
      <c r="R28" s="231"/>
      <c r="S28" s="231"/>
      <c r="T28" s="231"/>
      <c r="U28" s="175"/>
      <c r="V28" s="176"/>
      <c r="W28" s="176"/>
      <c r="X28" s="176"/>
      <c r="Y28" s="176"/>
      <c r="Z28" s="176"/>
      <c r="AA28" s="176"/>
      <c r="AB28" s="151"/>
      <c r="AC28" s="62"/>
      <c r="AD28" s="62"/>
      <c r="AV28" s="67"/>
      <c r="BA28" s="132"/>
    </row>
    <row r="29" spans="1:53" s="76" customFormat="1" ht="15" x14ac:dyDescent="0.25">
      <c r="A29" s="102" t="s">
        <v>39</v>
      </c>
      <c r="B29" s="228"/>
      <c r="C29" s="135"/>
      <c r="D29" s="135"/>
      <c r="E29" s="135"/>
      <c r="F29" s="135"/>
      <c r="G29" s="135"/>
      <c r="L29" s="168"/>
      <c r="M29" s="217" t="s">
        <v>104</v>
      </c>
      <c r="N29" s="175" t="s">
        <v>101</v>
      </c>
      <c r="O29" s="231"/>
      <c r="P29" s="231"/>
      <c r="Q29" s="231"/>
      <c r="R29" s="231"/>
      <c r="S29" s="231"/>
      <c r="T29" s="231"/>
      <c r="U29" s="175"/>
      <c r="V29" s="178" t="e">
        <f>V58</f>
        <v>#DIV/0!</v>
      </c>
      <c r="W29" s="178" t="e">
        <f t="shared" ref="W29:AA29" si="7">W58</f>
        <v>#DIV/0!</v>
      </c>
      <c r="X29" s="178" t="e">
        <f t="shared" si="7"/>
        <v>#DIV/0!</v>
      </c>
      <c r="Y29" s="178" t="e">
        <f t="shared" si="7"/>
        <v>#DIV/0!</v>
      </c>
      <c r="Z29" s="178" t="e">
        <f t="shared" si="7"/>
        <v>#DIV/0!</v>
      </c>
      <c r="AA29" s="178" t="e">
        <f t="shared" si="7"/>
        <v>#DIV/0!</v>
      </c>
      <c r="AB29" s="179"/>
      <c r="AC29" s="62"/>
      <c r="AD29" s="62"/>
      <c r="AV29" s="67"/>
      <c r="BA29" s="132"/>
    </row>
    <row r="30" spans="1:53" s="76" customFormat="1" ht="15" x14ac:dyDescent="0.25">
      <c r="A30" s="133"/>
      <c r="B30" s="228"/>
      <c r="C30" s="135"/>
      <c r="D30" s="135"/>
      <c r="E30" s="135"/>
      <c r="F30" s="135"/>
      <c r="G30" s="135"/>
      <c r="L30" s="168"/>
      <c r="M30" s="177" t="s">
        <v>99</v>
      </c>
      <c r="N30" s="175" t="s">
        <v>103</v>
      </c>
      <c r="O30" s="231"/>
      <c r="P30" s="231"/>
      <c r="Q30" s="231"/>
      <c r="R30" s="231"/>
      <c r="S30" s="231"/>
      <c r="T30" s="231"/>
      <c r="U30" s="231"/>
      <c r="V30" s="178" t="str">
        <f t="shared" ref="V30" si="8">V62</f>
        <v/>
      </c>
      <c r="W30" s="178" t="str">
        <f>W62</f>
        <v/>
      </c>
      <c r="X30" s="178" t="str">
        <f>X62</f>
        <v/>
      </c>
      <c r="Y30" s="178" t="str">
        <f>Y62</f>
        <v/>
      </c>
      <c r="Z30" s="178" t="str">
        <f t="shared" ref="Z30:AA30" si="9">Z62</f>
        <v/>
      </c>
      <c r="AA30" s="178" t="str">
        <f t="shared" si="9"/>
        <v/>
      </c>
      <c r="AB30" s="179"/>
      <c r="AC30" s="62"/>
      <c r="AD30" s="62"/>
      <c r="AI30" s="143"/>
      <c r="AM30" s="143"/>
      <c r="AV30" s="67"/>
      <c r="BA30" s="132"/>
    </row>
    <row r="31" spans="1:53" s="76" customFormat="1" ht="15" x14ac:dyDescent="0.25">
      <c r="A31" s="227"/>
      <c r="B31" s="228"/>
      <c r="C31" s="135"/>
      <c r="D31" s="135"/>
      <c r="E31" s="135"/>
      <c r="F31" s="135"/>
      <c r="G31" s="135"/>
      <c r="L31" s="168"/>
      <c r="M31" s="177" t="s">
        <v>105</v>
      </c>
      <c r="N31" s="175" t="s">
        <v>103</v>
      </c>
      <c r="O31" s="168"/>
      <c r="P31" s="168"/>
      <c r="Q31" s="168"/>
      <c r="R31" s="168"/>
      <c r="S31" s="168"/>
      <c r="T31" s="168"/>
      <c r="U31" s="168"/>
      <c r="V31" s="178" t="e">
        <f>V30-$V$30</f>
        <v>#VALUE!</v>
      </c>
      <c r="W31" s="178" t="e">
        <f t="shared" ref="W31:AA31" si="10">W30-$V$30</f>
        <v>#VALUE!</v>
      </c>
      <c r="X31" s="178" t="e">
        <f t="shared" si="10"/>
        <v>#VALUE!</v>
      </c>
      <c r="Y31" s="178" t="e">
        <f t="shared" si="10"/>
        <v>#VALUE!</v>
      </c>
      <c r="Z31" s="178" t="e">
        <f t="shared" si="10"/>
        <v>#VALUE!</v>
      </c>
      <c r="AA31" s="178" t="e">
        <f t="shared" si="10"/>
        <v>#VALUE!</v>
      </c>
      <c r="AB31" s="179"/>
      <c r="AC31" s="62"/>
      <c r="AD31" s="62"/>
      <c r="AI31" s="143"/>
      <c r="AM31" s="143"/>
      <c r="AV31" s="67"/>
      <c r="BA31" s="132"/>
    </row>
    <row r="32" spans="1:53" s="76" customFormat="1" ht="14.25" x14ac:dyDescent="0.25">
      <c r="A32" s="227"/>
      <c r="B32" s="228"/>
      <c r="C32" s="135"/>
      <c r="D32" s="135"/>
      <c r="E32" s="135"/>
      <c r="F32" s="135"/>
      <c r="G32" s="135"/>
      <c r="L32" s="168"/>
      <c r="M32" s="177" t="s">
        <v>100</v>
      </c>
      <c r="N32" s="175" t="s">
        <v>1</v>
      </c>
      <c r="O32" s="231"/>
      <c r="P32" s="231"/>
      <c r="Q32" s="231"/>
      <c r="R32" s="231"/>
      <c r="S32" s="231"/>
      <c r="T32" s="231"/>
      <c r="U32" s="175"/>
      <c r="V32" s="178" t="e">
        <f>V30/V21</f>
        <v>#VALUE!</v>
      </c>
      <c r="W32" s="178" t="e">
        <f t="shared" ref="W32:AA32" si="11">W30/W21</f>
        <v>#VALUE!</v>
      </c>
      <c r="X32" s="178" t="e">
        <f t="shared" si="11"/>
        <v>#VALUE!</v>
      </c>
      <c r="Y32" s="178" t="e">
        <f t="shared" si="11"/>
        <v>#VALUE!</v>
      </c>
      <c r="Z32" s="178" t="e">
        <f t="shared" si="11"/>
        <v>#VALUE!</v>
      </c>
      <c r="AA32" s="178" t="e">
        <f t="shared" si="11"/>
        <v>#VALUE!</v>
      </c>
      <c r="AB32" s="179"/>
      <c r="AC32" s="62"/>
      <c r="AD32" s="62"/>
      <c r="AM32" s="62"/>
      <c r="AV32" s="67"/>
      <c r="BA32" s="132"/>
    </row>
    <row r="33" spans="1:53" s="76" customFormat="1" x14ac:dyDescent="0.2">
      <c r="A33" s="227"/>
      <c r="B33" s="228"/>
      <c r="C33" s="135"/>
      <c r="D33" s="135"/>
      <c r="E33" s="135"/>
      <c r="F33" s="135"/>
      <c r="G33" s="135"/>
      <c r="AC33" s="62"/>
      <c r="AD33" s="62"/>
      <c r="AE33" s="5"/>
      <c r="AM33" s="62"/>
      <c r="AV33" s="67"/>
      <c r="BA33" s="132"/>
    </row>
    <row r="34" spans="1:53" s="76" customFormat="1" ht="14.25" x14ac:dyDescent="0.2">
      <c r="A34" s="227"/>
      <c r="B34" s="228"/>
      <c r="C34" s="135"/>
      <c r="D34" s="135"/>
      <c r="E34" s="135"/>
      <c r="F34" s="135"/>
      <c r="G34" s="135"/>
      <c r="L34" s="221" t="s">
        <v>121</v>
      </c>
      <c r="M34" s="73"/>
      <c r="N34" s="73"/>
      <c r="U34" s="73" t="s">
        <v>6</v>
      </c>
      <c r="V34" s="73"/>
      <c r="W34" s="73"/>
      <c r="X34" s="73"/>
      <c r="Y34" s="73"/>
      <c r="Z34" s="73"/>
      <c r="AA34" s="73"/>
      <c r="AC34" s="62"/>
      <c r="AD34" s="62"/>
      <c r="AE34" s="167"/>
      <c r="AM34" s="180"/>
      <c r="AV34" s="67"/>
      <c r="BA34" s="132"/>
    </row>
    <row r="35" spans="1:53" s="76" customFormat="1" x14ac:dyDescent="0.2">
      <c r="A35" s="227"/>
      <c r="B35" s="228"/>
      <c r="C35" s="135"/>
      <c r="D35" s="135"/>
      <c r="E35" s="135"/>
      <c r="F35" s="135"/>
      <c r="G35" s="135"/>
      <c r="U35" s="73" t="s">
        <v>2</v>
      </c>
      <c r="V35" s="73" t="s">
        <v>3</v>
      </c>
      <c r="W35" s="73">
        <v>2</v>
      </c>
      <c r="X35" s="73">
        <v>3</v>
      </c>
      <c r="Y35" s="73">
        <v>4</v>
      </c>
      <c r="Z35" s="73">
        <v>5</v>
      </c>
      <c r="AA35" s="73">
        <v>6</v>
      </c>
      <c r="AB35" s="73"/>
      <c r="AC35" s="62"/>
      <c r="AD35" s="62"/>
      <c r="AE35" s="63"/>
      <c r="AM35" s="62"/>
      <c r="AV35" s="67"/>
      <c r="BA35" s="132"/>
    </row>
    <row r="36" spans="1:53" s="76" customFormat="1" ht="14.25" x14ac:dyDescent="0.25">
      <c r="A36" s="227"/>
      <c r="B36" s="228"/>
      <c r="C36" s="135"/>
      <c r="D36" s="135"/>
      <c r="E36" s="135"/>
      <c r="F36" s="135"/>
      <c r="G36" s="135"/>
      <c r="L36" s="181" t="s">
        <v>25</v>
      </c>
      <c r="M36" s="181"/>
      <c r="N36" s="181"/>
      <c r="O36" s="94"/>
      <c r="P36" s="94"/>
      <c r="Q36" s="94"/>
      <c r="R36" s="94"/>
      <c r="S36" s="94"/>
      <c r="T36" s="94"/>
      <c r="U36" s="130"/>
      <c r="V36" s="130"/>
      <c r="W36" s="130"/>
      <c r="X36" s="130"/>
      <c r="Y36" s="130"/>
      <c r="Z36" s="130"/>
      <c r="AA36" s="130"/>
      <c r="AB36" s="120"/>
      <c r="AC36" s="182" t="s">
        <v>9</v>
      </c>
      <c r="AD36" s="182"/>
      <c r="AE36" s="120"/>
      <c r="AF36" s="182"/>
      <c r="AG36" s="182"/>
      <c r="AV36" s="67"/>
      <c r="BA36" s="132"/>
    </row>
    <row r="37" spans="1:53" s="76" customFormat="1" x14ac:dyDescent="0.2">
      <c r="A37" s="227"/>
      <c r="B37" s="228"/>
      <c r="C37" s="135"/>
      <c r="D37" s="135"/>
      <c r="E37" s="135"/>
      <c r="F37" s="135"/>
      <c r="G37" s="135"/>
      <c r="W37" s="73"/>
      <c r="X37" s="73"/>
      <c r="Y37" s="73"/>
      <c r="Z37" s="73"/>
      <c r="AA37" s="73"/>
      <c r="AB37" s="73"/>
      <c r="AC37" s="182" t="s">
        <v>10</v>
      </c>
      <c r="AD37" s="62"/>
      <c r="AE37" s="5"/>
      <c r="AV37" s="67"/>
      <c r="BA37" s="132"/>
    </row>
    <row r="38" spans="1:53" s="76" customFormat="1" x14ac:dyDescent="0.2">
      <c r="A38" s="227"/>
      <c r="B38" s="228"/>
      <c r="C38" s="135"/>
      <c r="D38" s="135"/>
      <c r="E38" s="135"/>
      <c r="F38" s="135"/>
      <c r="G38" s="135"/>
      <c r="M38" s="74"/>
      <c r="U38" s="101"/>
      <c r="V38" s="101"/>
      <c r="W38" s="101"/>
      <c r="X38" s="101"/>
      <c r="Y38" s="101"/>
      <c r="Z38" s="101"/>
      <c r="AA38" s="101"/>
      <c r="AB38" s="75"/>
      <c r="AC38" s="62"/>
      <c r="AD38" s="62"/>
      <c r="AV38" s="67"/>
      <c r="BA38" s="132"/>
    </row>
    <row r="39" spans="1:53" s="76" customFormat="1" x14ac:dyDescent="0.2">
      <c r="A39" s="227"/>
      <c r="B39" s="228"/>
      <c r="C39" s="135"/>
      <c r="D39" s="135"/>
      <c r="E39" s="135"/>
      <c r="F39" s="135"/>
      <c r="G39" s="135"/>
      <c r="M39" s="74"/>
      <c r="U39" s="75"/>
      <c r="V39" s="75"/>
      <c r="W39" s="75"/>
      <c r="X39" s="75"/>
      <c r="Y39" s="75"/>
      <c r="Z39" s="75"/>
      <c r="AA39" s="75"/>
      <c r="AB39" s="75"/>
      <c r="AC39" s="62"/>
      <c r="AD39" s="62"/>
      <c r="AV39" s="67"/>
      <c r="BA39" s="132"/>
    </row>
    <row r="40" spans="1:53" s="76" customFormat="1" x14ac:dyDescent="0.2">
      <c r="A40" s="227"/>
      <c r="B40" s="228"/>
      <c r="C40" s="135"/>
      <c r="D40" s="135"/>
      <c r="E40" s="135"/>
      <c r="F40" s="135"/>
      <c r="G40" s="135"/>
      <c r="L40" s="74"/>
      <c r="U40" s="38" t="s">
        <v>7</v>
      </c>
      <c r="V40" s="39" t="s">
        <v>19</v>
      </c>
      <c r="W40" s="40" t="s">
        <v>20</v>
      </c>
      <c r="X40" s="41" t="s">
        <v>21</v>
      </c>
      <c r="Y40" s="40" t="s">
        <v>22</v>
      </c>
      <c r="Z40" s="42" t="s">
        <v>23</v>
      </c>
      <c r="AA40" s="39" t="s">
        <v>24</v>
      </c>
      <c r="AB40" s="113"/>
      <c r="AC40" s="62"/>
      <c r="AD40" s="62"/>
      <c r="AV40" s="67"/>
      <c r="BA40" s="132"/>
    </row>
    <row r="41" spans="1:53" s="76" customFormat="1" x14ac:dyDescent="0.2">
      <c r="A41" s="227"/>
      <c r="B41" s="228"/>
      <c r="C41" s="135"/>
      <c r="D41" s="135"/>
      <c r="E41" s="135"/>
      <c r="F41" s="135"/>
      <c r="G41" s="135"/>
      <c r="L41" s="130"/>
      <c r="M41" s="5"/>
      <c r="AC41" s="62"/>
      <c r="AD41" s="62"/>
      <c r="AV41" s="67"/>
      <c r="BA41" s="132"/>
    </row>
    <row r="42" spans="1:53" s="76" customFormat="1" x14ac:dyDescent="0.2">
      <c r="A42" s="227"/>
      <c r="B42" s="228"/>
      <c r="C42" s="135"/>
      <c r="D42" s="135"/>
      <c r="E42" s="135"/>
      <c r="F42" s="135"/>
      <c r="G42" s="135"/>
      <c r="L42" s="77"/>
      <c r="M42" s="77"/>
      <c r="N42" s="7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C42" s="62"/>
      <c r="AD42" s="62"/>
      <c r="AV42" s="67"/>
      <c r="BA42" s="132"/>
    </row>
    <row r="43" spans="1:53" s="76" customFormat="1" x14ac:dyDescent="0.2">
      <c r="A43" s="227"/>
      <c r="B43" s="228"/>
      <c r="C43" s="135"/>
      <c r="D43" s="135"/>
      <c r="E43" s="135"/>
      <c r="F43" s="135"/>
      <c r="G43" s="135"/>
      <c r="L43" s="77"/>
      <c r="M43" s="79"/>
      <c r="N43" s="80"/>
      <c r="O43" s="80"/>
      <c r="P43" s="80"/>
      <c r="Q43" s="80"/>
      <c r="R43" s="80"/>
      <c r="S43" s="80"/>
      <c r="T43" s="80"/>
      <c r="U43" s="81"/>
      <c r="V43" s="81"/>
      <c r="W43" s="81"/>
      <c r="X43" s="81"/>
      <c r="Y43" s="81"/>
      <c r="Z43" s="81"/>
      <c r="AA43" s="81"/>
      <c r="AB43" s="134"/>
      <c r="AC43" s="62"/>
      <c r="AD43" s="62"/>
      <c r="AV43" s="67"/>
      <c r="BA43" s="132"/>
    </row>
    <row r="44" spans="1:53" s="76" customFormat="1" x14ac:dyDescent="0.2">
      <c r="A44" s="227"/>
      <c r="B44" s="228"/>
      <c r="C44" s="135"/>
      <c r="D44" s="135"/>
      <c r="E44" s="135"/>
      <c r="F44" s="135"/>
      <c r="G44" s="135"/>
      <c r="L44" s="79"/>
      <c r="M44" s="79"/>
      <c r="N44" s="80"/>
      <c r="O44" s="80"/>
      <c r="P44" s="80"/>
      <c r="Q44" s="80"/>
      <c r="R44" s="80"/>
      <c r="S44" s="80"/>
      <c r="T44" s="80"/>
      <c r="U44" s="82"/>
      <c r="V44" s="82"/>
      <c r="W44" s="82"/>
      <c r="X44" s="82"/>
      <c r="Y44" s="82"/>
      <c r="Z44" s="82"/>
      <c r="AA44" s="82"/>
      <c r="AB44" s="132"/>
      <c r="AC44" s="62"/>
      <c r="AD44" s="62"/>
      <c r="AV44" s="67"/>
      <c r="BA44" s="132"/>
    </row>
    <row r="45" spans="1:53" s="76" customFormat="1" x14ac:dyDescent="0.2">
      <c r="A45" s="227"/>
      <c r="B45" s="228"/>
      <c r="C45" s="135"/>
      <c r="D45" s="135"/>
      <c r="E45" s="135"/>
      <c r="F45" s="135"/>
      <c r="G45" s="135"/>
      <c r="L45" s="79"/>
      <c r="M45" s="79"/>
      <c r="N45" s="83"/>
      <c r="O45" s="80"/>
      <c r="P45" s="80"/>
      <c r="Q45" s="80"/>
      <c r="R45" s="80"/>
      <c r="S45" s="80"/>
      <c r="T45" s="80"/>
      <c r="U45" s="82"/>
      <c r="V45" s="82"/>
      <c r="W45" s="82"/>
      <c r="X45" s="82"/>
      <c r="Y45" s="82"/>
      <c r="Z45" s="82"/>
      <c r="AA45" s="82"/>
      <c r="AB45" s="132"/>
      <c r="AC45" s="62"/>
      <c r="AD45" s="62"/>
      <c r="AV45" s="67"/>
      <c r="BA45" s="132"/>
    </row>
    <row r="46" spans="1:53" s="76" customFormat="1" x14ac:dyDescent="0.2">
      <c r="A46" s="227"/>
      <c r="B46" s="228"/>
      <c r="C46" s="135"/>
      <c r="D46" s="135"/>
      <c r="E46" s="135"/>
      <c r="F46" s="135"/>
      <c r="G46" s="135"/>
      <c r="L46" s="79"/>
      <c r="M46" s="79"/>
      <c r="N46" s="83"/>
      <c r="O46" s="80"/>
      <c r="P46" s="80"/>
      <c r="Q46" s="80"/>
      <c r="R46" s="80"/>
      <c r="S46" s="80"/>
      <c r="T46" s="80"/>
      <c r="U46" s="82"/>
      <c r="V46" s="82"/>
      <c r="W46" s="82"/>
      <c r="X46" s="82"/>
      <c r="Y46" s="82"/>
      <c r="Z46" s="82"/>
      <c r="AA46" s="82"/>
      <c r="AB46" s="132"/>
      <c r="AC46" s="62"/>
      <c r="AD46" s="62"/>
      <c r="AV46" s="67"/>
      <c r="BA46" s="132"/>
    </row>
    <row r="47" spans="1:53" s="76" customFormat="1" x14ac:dyDescent="0.2">
      <c r="A47" s="227"/>
      <c r="B47" s="228"/>
      <c r="C47" s="135"/>
      <c r="D47" s="135"/>
      <c r="E47" s="135"/>
      <c r="F47" s="135"/>
      <c r="G47" s="135"/>
      <c r="L47" s="84"/>
      <c r="M47" s="84"/>
      <c r="N47" s="85"/>
      <c r="O47" s="80"/>
      <c r="P47" s="80"/>
      <c r="Q47" s="80"/>
      <c r="R47" s="80"/>
      <c r="S47" s="80"/>
      <c r="T47" s="80"/>
      <c r="U47" s="86"/>
      <c r="V47" s="86"/>
      <c r="W47" s="86"/>
      <c r="X47" s="86"/>
      <c r="Y47" s="86"/>
      <c r="Z47" s="86"/>
      <c r="AA47" s="86"/>
      <c r="AB47" s="183"/>
      <c r="AC47" s="62"/>
      <c r="AD47" s="62"/>
      <c r="AV47" s="67"/>
      <c r="BA47" s="132"/>
    </row>
    <row r="48" spans="1:53" s="76" customFormat="1" x14ac:dyDescent="0.2">
      <c r="A48" s="227"/>
      <c r="B48" s="228"/>
      <c r="C48" s="135"/>
      <c r="D48" s="135"/>
      <c r="E48" s="135"/>
      <c r="F48" s="135"/>
      <c r="G48" s="135"/>
      <c r="L48" s="84"/>
      <c r="M48" s="84"/>
      <c r="N48" s="85"/>
      <c r="O48" s="80"/>
      <c r="P48" s="80"/>
      <c r="Q48" s="80"/>
      <c r="R48" s="80"/>
      <c r="S48" s="80"/>
      <c r="T48" s="80"/>
      <c r="U48" s="86"/>
      <c r="V48" s="86"/>
      <c r="W48" s="86"/>
      <c r="X48" s="86"/>
      <c r="Y48" s="86"/>
      <c r="Z48" s="86"/>
      <c r="AA48" s="86"/>
      <c r="AB48" s="183"/>
      <c r="AC48" s="62"/>
      <c r="AD48" s="62"/>
      <c r="AV48" s="67"/>
      <c r="BA48" s="132"/>
    </row>
    <row r="49" spans="1:53" s="76" customFormat="1" x14ac:dyDescent="0.2">
      <c r="A49" s="227"/>
      <c r="B49" s="228"/>
      <c r="C49" s="135"/>
      <c r="D49" s="135"/>
      <c r="E49" s="135"/>
      <c r="F49" s="135"/>
      <c r="G49" s="135"/>
      <c r="L49" s="80"/>
      <c r="M49" s="80"/>
      <c r="N49" s="80"/>
      <c r="O49" s="80"/>
      <c r="P49" s="80"/>
      <c r="Q49" s="80"/>
      <c r="R49" s="80"/>
      <c r="S49" s="78"/>
      <c r="T49" s="78"/>
      <c r="U49" s="87"/>
      <c r="V49" s="87"/>
      <c r="W49" s="87"/>
      <c r="X49" s="87"/>
      <c r="Y49" s="87"/>
      <c r="Z49" s="87"/>
      <c r="AA49" s="87"/>
      <c r="AB49" s="184"/>
      <c r="AC49" s="62"/>
      <c r="AD49" s="62"/>
      <c r="AV49" s="67"/>
      <c r="BA49" s="132"/>
    </row>
    <row r="50" spans="1:53" s="76" customFormat="1" x14ac:dyDescent="0.2">
      <c r="A50" s="227"/>
      <c r="B50" s="228"/>
      <c r="C50" s="135"/>
      <c r="D50" s="135"/>
      <c r="E50" s="135"/>
      <c r="F50" s="135"/>
      <c r="G50" s="135"/>
      <c r="L50" s="80"/>
      <c r="M50" s="80"/>
      <c r="N50" s="80"/>
      <c r="O50" s="80"/>
      <c r="P50" s="80"/>
      <c r="Q50" s="80"/>
      <c r="R50" s="80"/>
      <c r="S50" s="78"/>
      <c r="T50" s="78"/>
      <c r="U50" s="87"/>
      <c r="V50" s="87"/>
      <c r="W50" s="87"/>
      <c r="X50" s="87"/>
      <c r="Y50" s="87"/>
      <c r="Z50" s="87"/>
      <c r="AA50" s="87"/>
      <c r="AB50" s="184"/>
      <c r="AC50" s="62"/>
      <c r="AD50" s="62"/>
      <c r="AV50" s="67"/>
      <c r="BA50" s="132"/>
    </row>
    <row r="51" spans="1:53" s="76" customFormat="1" x14ac:dyDescent="0.2">
      <c r="A51" s="227"/>
      <c r="B51" s="228"/>
      <c r="C51" s="135"/>
      <c r="D51" s="135"/>
      <c r="E51" s="135"/>
      <c r="F51" s="135"/>
      <c r="G51" s="135"/>
      <c r="L51" s="80"/>
      <c r="M51" s="84"/>
      <c r="N51" s="85"/>
      <c r="O51" s="80"/>
      <c r="P51" s="80"/>
      <c r="Q51" s="80"/>
      <c r="R51" s="80"/>
      <c r="S51" s="80"/>
      <c r="T51" s="80"/>
      <c r="U51" s="87"/>
      <c r="V51" s="87"/>
      <c r="W51" s="87"/>
      <c r="X51" s="87"/>
      <c r="Y51" s="87"/>
      <c r="Z51" s="87"/>
      <c r="AA51" s="87"/>
      <c r="AB51" s="184"/>
      <c r="AV51" s="67"/>
      <c r="BA51" s="132"/>
    </row>
    <row r="52" spans="1:53" s="76" customFormat="1" x14ac:dyDescent="0.2">
      <c r="A52" s="227"/>
      <c r="B52" s="228"/>
      <c r="C52" s="135"/>
      <c r="D52" s="135"/>
      <c r="E52" s="135"/>
      <c r="F52" s="135"/>
      <c r="G52" s="135"/>
      <c r="AV52" s="67"/>
      <c r="BA52" s="132"/>
    </row>
    <row r="53" spans="1:53" s="76" customFormat="1" ht="15.75" x14ac:dyDescent="0.25">
      <c r="A53" s="227"/>
      <c r="B53" s="228"/>
      <c r="C53" s="135"/>
      <c r="D53" s="135"/>
      <c r="E53" s="135"/>
      <c r="F53" s="135"/>
      <c r="G53" s="135"/>
      <c r="M53" s="239" t="s">
        <v>109</v>
      </c>
      <c r="N53" s="242" t="s">
        <v>112</v>
      </c>
      <c r="U53" s="185">
        <f>$W$66*U49+$X$66</f>
        <v>9.1399999999999995E-2</v>
      </c>
      <c r="V53" s="185">
        <f t="shared" ref="V53:AA53" si="12">$W$66*V49+$X$66</f>
        <v>9.1399999999999995E-2</v>
      </c>
      <c r="W53" s="185">
        <f t="shared" si="12"/>
        <v>9.1399999999999995E-2</v>
      </c>
      <c r="X53" s="185">
        <f t="shared" si="12"/>
        <v>9.1399999999999995E-2</v>
      </c>
      <c r="Y53" s="185">
        <f t="shared" si="12"/>
        <v>9.1399999999999995E-2</v>
      </c>
      <c r="Z53" s="185">
        <f t="shared" si="12"/>
        <v>9.1399999999999995E-2</v>
      </c>
      <c r="AA53" s="185">
        <f t="shared" si="12"/>
        <v>9.1399999999999995E-2</v>
      </c>
      <c r="AB53" s="185"/>
      <c r="AV53" s="67"/>
      <c r="BA53" s="132"/>
    </row>
    <row r="54" spans="1:53" s="76" customFormat="1" ht="14.25" x14ac:dyDescent="0.25">
      <c r="A54" s="227"/>
      <c r="B54" s="228"/>
      <c r="C54" s="135"/>
      <c r="D54" s="135"/>
      <c r="E54" s="135"/>
      <c r="F54" s="135"/>
      <c r="G54" s="135"/>
      <c r="M54" s="239" t="s">
        <v>108</v>
      </c>
      <c r="N54" s="242"/>
      <c r="U54" s="186">
        <f>(($W67*U12+$X67)/($W67*$U12+$X67))</f>
        <v>1</v>
      </c>
      <c r="V54" s="186">
        <f t="shared" ref="V54:AA54" si="13">(($W67*V12+$X67)/($W67*$U12+$X67))</f>
        <v>1</v>
      </c>
      <c r="W54" s="186">
        <f t="shared" si="13"/>
        <v>1</v>
      </c>
      <c r="X54" s="186">
        <f t="shared" si="13"/>
        <v>1</v>
      </c>
      <c r="Y54" s="186">
        <f t="shared" si="13"/>
        <v>1</v>
      </c>
      <c r="Z54" s="186">
        <f t="shared" si="13"/>
        <v>1</v>
      </c>
      <c r="AA54" s="186">
        <f t="shared" si="13"/>
        <v>1</v>
      </c>
      <c r="AB54" s="186"/>
      <c r="AV54" s="67"/>
      <c r="BA54" s="132"/>
    </row>
    <row r="55" spans="1:53" s="76" customFormat="1" x14ac:dyDescent="0.2">
      <c r="A55" s="227"/>
      <c r="B55" s="228"/>
      <c r="C55" s="135"/>
      <c r="D55" s="135"/>
      <c r="E55" s="135"/>
      <c r="F55" s="135"/>
      <c r="G55" s="135"/>
      <c r="M55" s="239"/>
      <c r="N55" s="242"/>
      <c r="AV55" s="67"/>
      <c r="BA55" s="132"/>
    </row>
    <row r="56" spans="1:53" s="76" customFormat="1" ht="15.75" x14ac:dyDescent="0.25">
      <c r="A56" s="227"/>
      <c r="B56" s="228"/>
      <c r="C56" s="135"/>
      <c r="D56" s="135"/>
      <c r="E56" s="135"/>
      <c r="F56" s="135"/>
      <c r="G56" s="135"/>
      <c r="M56" s="240" t="s">
        <v>107</v>
      </c>
      <c r="N56" s="242" t="s">
        <v>112</v>
      </c>
      <c r="U56" s="186">
        <f>U54*U53</f>
        <v>9.1399999999999995E-2</v>
      </c>
      <c r="V56" s="186">
        <f>V54*V53</f>
        <v>9.1399999999999995E-2</v>
      </c>
      <c r="W56" s="186">
        <f t="shared" ref="W56" si="14">W54*W53</f>
        <v>9.1399999999999995E-2</v>
      </c>
      <c r="X56" s="186">
        <f>X54*X53</f>
        <v>9.1399999999999995E-2</v>
      </c>
      <c r="Y56" s="186">
        <f t="shared" ref="Y56:AA56" si="15">Y54*Y53</f>
        <v>9.1399999999999995E-2</v>
      </c>
      <c r="Z56" s="186">
        <f t="shared" si="15"/>
        <v>9.1399999999999995E-2</v>
      </c>
      <c r="AA56" s="186">
        <f t="shared" si="15"/>
        <v>9.1399999999999995E-2</v>
      </c>
      <c r="AB56" s="186"/>
      <c r="AV56" s="67"/>
      <c r="BA56" s="132"/>
    </row>
    <row r="57" spans="1:53" s="76" customFormat="1" ht="15.75" x14ac:dyDescent="0.25">
      <c r="A57" s="227"/>
      <c r="B57" s="228"/>
      <c r="C57" s="135"/>
      <c r="D57" s="135"/>
      <c r="E57" s="135"/>
      <c r="F57" s="135"/>
      <c r="G57" s="135"/>
      <c r="M57" s="240" t="s">
        <v>106</v>
      </c>
      <c r="N57" s="242" t="s">
        <v>112</v>
      </c>
      <c r="U57" s="186">
        <f>U50-U56</f>
        <v>-9.1399999999999995E-2</v>
      </c>
      <c r="V57" s="186">
        <f>V50-V56</f>
        <v>-9.1399999999999995E-2</v>
      </c>
      <c r="W57" s="186">
        <f t="shared" ref="W57" si="16">W50-W56</f>
        <v>-9.1399999999999995E-2</v>
      </c>
      <c r="X57" s="186">
        <f>X50-X56</f>
        <v>-9.1399999999999995E-2</v>
      </c>
      <c r="Y57" s="186">
        <f t="shared" ref="Y57:AA57" si="17">Y50-Y56</f>
        <v>-9.1399999999999995E-2</v>
      </c>
      <c r="Z57" s="186">
        <f t="shared" si="17"/>
        <v>-9.1399999999999995E-2</v>
      </c>
      <c r="AA57" s="186">
        <f t="shared" si="17"/>
        <v>-9.1399999999999995E-2</v>
      </c>
      <c r="AB57" s="186"/>
      <c r="AV57" s="67"/>
      <c r="BA57" s="132"/>
    </row>
    <row r="58" spans="1:53" s="76" customFormat="1" ht="15.75" x14ac:dyDescent="0.25">
      <c r="A58" s="227"/>
      <c r="B58" s="228"/>
      <c r="C58" s="135"/>
      <c r="D58" s="135"/>
      <c r="E58" s="135"/>
      <c r="F58" s="135"/>
      <c r="G58" s="135"/>
      <c r="M58" s="241" t="s">
        <v>138</v>
      </c>
      <c r="N58" s="243" t="s">
        <v>31</v>
      </c>
      <c r="U58" s="89" t="e">
        <f>U57/U36</f>
        <v>#DIV/0!</v>
      </c>
      <c r="V58" s="89" t="e">
        <f>V57/V36</f>
        <v>#DIV/0!</v>
      </c>
      <c r="W58" s="89" t="e">
        <f>W57/W36</f>
        <v>#DIV/0!</v>
      </c>
      <c r="X58" s="89" t="e">
        <f>X57/X36</f>
        <v>#DIV/0!</v>
      </c>
      <c r="Y58" s="89" t="e">
        <f t="shared" ref="Y58:AA58" si="18">Y57/Y36</f>
        <v>#DIV/0!</v>
      </c>
      <c r="Z58" s="89" t="e">
        <f t="shared" si="18"/>
        <v>#DIV/0!</v>
      </c>
      <c r="AA58" s="89" t="e">
        <f t="shared" si="18"/>
        <v>#DIV/0!</v>
      </c>
      <c r="AB58" s="89"/>
      <c r="AV58" s="67"/>
      <c r="BA58" s="132"/>
    </row>
    <row r="59" spans="1:53" s="76" customFormat="1" x14ac:dyDescent="0.2">
      <c r="A59" s="227"/>
      <c r="B59" s="228"/>
      <c r="C59" s="135"/>
      <c r="D59" s="135"/>
      <c r="E59" s="135"/>
      <c r="F59" s="135"/>
      <c r="G59" s="135"/>
      <c r="M59" s="240"/>
      <c r="N59" s="243"/>
      <c r="U59" s="186"/>
      <c r="V59" s="186"/>
      <c r="W59" s="186"/>
      <c r="X59" s="186"/>
      <c r="Y59" s="186"/>
      <c r="Z59" s="186"/>
      <c r="AA59" s="186"/>
      <c r="AB59" s="186"/>
      <c r="AV59" s="67"/>
      <c r="BA59" s="132"/>
    </row>
    <row r="60" spans="1:53" s="76" customFormat="1" x14ac:dyDescent="0.2">
      <c r="A60" s="227"/>
      <c r="B60" s="228"/>
      <c r="C60" s="135"/>
      <c r="D60" s="135"/>
      <c r="E60" s="135"/>
      <c r="F60" s="135"/>
      <c r="G60" s="135"/>
      <c r="M60" s="244"/>
      <c r="N60" s="245"/>
      <c r="U60" s="90"/>
      <c r="V60" s="90"/>
      <c r="W60" s="90"/>
      <c r="X60" s="90"/>
      <c r="Y60" s="90"/>
      <c r="Z60" s="90"/>
      <c r="AA60" s="90"/>
      <c r="AB60" s="90"/>
      <c r="AV60" s="67"/>
      <c r="BA60" s="132"/>
    </row>
    <row r="61" spans="1:53" s="76" customFormat="1" x14ac:dyDescent="0.2">
      <c r="A61" s="64"/>
      <c r="B61" s="65"/>
      <c r="C61" s="66"/>
      <c r="D61" s="66"/>
      <c r="E61" s="66"/>
      <c r="F61" s="67"/>
      <c r="G61" s="67"/>
      <c r="H61" s="5"/>
      <c r="I61" s="5"/>
      <c r="L61" s="187"/>
      <c r="M61" s="244"/>
      <c r="N61" s="245"/>
      <c r="U61" s="38" t="s">
        <v>7</v>
      </c>
      <c r="V61" s="39" t="s">
        <v>19</v>
      </c>
      <c r="W61" s="40" t="s">
        <v>20</v>
      </c>
      <c r="X61" s="41" t="s">
        <v>21</v>
      </c>
      <c r="Y61" s="40" t="s">
        <v>22</v>
      </c>
      <c r="Z61" s="42" t="s">
        <v>23</v>
      </c>
      <c r="AA61" s="39" t="s">
        <v>24</v>
      </c>
      <c r="AB61" s="113"/>
      <c r="AS61" s="67"/>
      <c r="AX61" s="132"/>
    </row>
    <row r="62" spans="1:53" s="76" customFormat="1" ht="15.75" x14ac:dyDescent="0.25">
      <c r="A62" s="188"/>
      <c r="F62" s="67"/>
      <c r="G62" s="5"/>
      <c r="H62" s="5"/>
      <c r="I62" s="5"/>
      <c r="L62" s="189"/>
      <c r="M62" s="241" t="s">
        <v>110</v>
      </c>
      <c r="N62" s="243" t="s">
        <v>30</v>
      </c>
      <c r="U62" s="190"/>
      <c r="V62" s="190" t="str">
        <f t="shared" ref="V62:AA62" si="19">IF(ISNUMBER(V58),IF(VolumeCorr2=TRUE,IF(UnknownSample=FALSE,V58/V23,V58/V23/$M$12),IF(UnknownSample=FALSE,V58,V58/$M$12)),"")</f>
        <v/>
      </c>
      <c r="W62" s="190" t="str">
        <f t="shared" si="19"/>
        <v/>
      </c>
      <c r="X62" s="190" t="str">
        <f t="shared" si="19"/>
        <v/>
      </c>
      <c r="Y62" s="190" t="str">
        <f t="shared" si="19"/>
        <v/>
      </c>
      <c r="Z62" s="190" t="str">
        <f t="shared" si="19"/>
        <v/>
      </c>
      <c r="AA62" s="190" t="str">
        <f t="shared" si="19"/>
        <v/>
      </c>
      <c r="AB62" s="190"/>
      <c r="AS62" s="67"/>
      <c r="AX62" s="132"/>
    </row>
    <row r="63" spans="1:53" s="76" customFormat="1" x14ac:dyDescent="0.2">
      <c r="A63" s="188"/>
      <c r="B63" s="182"/>
      <c r="F63" s="67"/>
      <c r="G63" s="5"/>
      <c r="H63" s="5"/>
      <c r="I63" s="5"/>
      <c r="L63" s="5"/>
      <c r="M63" s="246"/>
      <c r="N63" s="247"/>
      <c r="U63" s="192"/>
      <c r="V63" s="192"/>
      <c r="W63" s="193"/>
      <c r="X63" s="194"/>
      <c r="Y63" s="92"/>
      <c r="Z63" s="92"/>
      <c r="AA63" s="195"/>
      <c r="AB63" s="132"/>
      <c r="AC63" s="132"/>
      <c r="AD63" s="132"/>
      <c r="AS63" s="67"/>
      <c r="AX63" s="132"/>
    </row>
    <row r="64" spans="1:53" s="132" customFormat="1" x14ac:dyDescent="0.2">
      <c r="A64" s="188"/>
      <c r="B64" s="76"/>
      <c r="C64" s="76"/>
      <c r="D64" s="67"/>
      <c r="E64" s="67"/>
      <c r="F64" s="67"/>
      <c r="G64" s="5"/>
      <c r="H64" s="5"/>
      <c r="I64" s="5"/>
      <c r="L64" s="5"/>
      <c r="M64" s="196"/>
      <c r="N64" s="197"/>
      <c r="U64" s="192"/>
      <c r="V64" s="192"/>
      <c r="W64" s="198"/>
      <c r="X64" s="194"/>
      <c r="Y64" s="194"/>
      <c r="Z64" s="194"/>
      <c r="AA64" s="194"/>
      <c r="AB64" s="194"/>
      <c r="AC64" s="76"/>
      <c r="AD64" s="76"/>
      <c r="AS64" s="199"/>
    </row>
    <row r="65" spans="1:52" s="76" customFormat="1" ht="14.25" x14ac:dyDescent="0.25">
      <c r="A65" s="188"/>
      <c r="F65" s="67"/>
      <c r="G65" s="5"/>
      <c r="H65" s="5"/>
      <c r="I65" s="5"/>
      <c r="L65" s="5"/>
      <c r="M65" s="232" t="s">
        <v>122</v>
      </c>
      <c r="N65" s="233"/>
      <c r="U65" s="233"/>
      <c r="V65" s="233"/>
      <c r="W65" s="234" t="s">
        <v>4</v>
      </c>
      <c r="X65" s="234" t="s">
        <v>5</v>
      </c>
      <c r="Y65" s="234"/>
      <c r="Z65" s="234"/>
      <c r="AA65" s="234"/>
      <c r="AB65" s="235"/>
      <c r="AC65" s="6"/>
      <c r="AD65" s="6"/>
      <c r="AE65" s="6"/>
      <c r="AF65" s="6"/>
      <c r="AG65" s="6"/>
      <c r="AH65" s="6"/>
      <c r="AS65" s="67"/>
      <c r="AX65" s="132"/>
    </row>
    <row r="66" spans="1:52" s="76" customFormat="1" ht="14.25" x14ac:dyDescent="0.2">
      <c r="A66" s="188"/>
      <c r="F66" s="67"/>
      <c r="G66" s="5"/>
      <c r="H66" s="5"/>
      <c r="I66" s="5"/>
      <c r="L66" s="5"/>
      <c r="M66" s="214" t="s">
        <v>131</v>
      </c>
      <c r="N66" s="255" t="s">
        <v>134</v>
      </c>
      <c r="O66" s="255"/>
      <c r="U66" s="236"/>
      <c r="V66" s="236"/>
      <c r="W66" s="252">
        <v>-1.9800000000000002E-2</v>
      </c>
      <c r="X66" s="252">
        <v>9.1399999999999995E-2</v>
      </c>
      <c r="Y66" s="93" t="s">
        <v>37</v>
      </c>
      <c r="Z66" s="6"/>
      <c r="AA66" s="6"/>
      <c r="AB66" s="6"/>
      <c r="AC66" s="93"/>
      <c r="AD66" s="93"/>
      <c r="AE66" s="93"/>
      <c r="AF66" s="93"/>
      <c r="AG66" s="93"/>
      <c r="AH66" s="93"/>
      <c r="AI66" s="6"/>
      <c r="AJ66" s="182"/>
      <c r="AK66" s="182"/>
      <c r="AL66" s="182"/>
      <c r="AS66" s="67"/>
      <c r="AX66" s="132"/>
    </row>
    <row r="67" spans="1:52" s="76" customFormat="1" ht="14.25" x14ac:dyDescent="0.25">
      <c r="F67" s="67"/>
      <c r="G67" s="5"/>
      <c r="H67" s="5"/>
      <c r="I67" s="5"/>
      <c r="M67" s="88" t="s">
        <v>108</v>
      </c>
      <c r="N67" s="238" t="s">
        <v>126</v>
      </c>
      <c r="U67" s="236"/>
      <c r="V67" s="236"/>
      <c r="W67" s="237">
        <v>2.0000000000000001E-4</v>
      </c>
      <c r="X67" s="237">
        <v>6.7000000000000004E-2</v>
      </c>
      <c r="Y67" s="215" t="s">
        <v>38</v>
      </c>
      <c r="Z67" s="248"/>
      <c r="AA67" s="248"/>
      <c r="AB67" s="248"/>
      <c r="AC67" s="6"/>
      <c r="AD67" s="6"/>
      <c r="AE67" s="6"/>
      <c r="AF67" s="6"/>
      <c r="AG67" s="6"/>
      <c r="AH67" s="6"/>
      <c r="AS67" s="67"/>
      <c r="AX67" s="132"/>
    </row>
    <row r="68" spans="1:52" s="76" customFormat="1" x14ac:dyDescent="0.2">
      <c r="F68" s="67"/>
      <c r="G68" s="5"/>
      <c r="H68" s="5"/>
      <c r="I68" s="5"/>
      <c r="AB68" s="6"/>
      <c r="AC68" s="6"/>
      <c r="AD68" s="6"/>
      <c r="AE68" s="6"/>
      <c r="AF68" s="6"/>
      <c r="AG68" s="6"/>
      <c r="AH68" s="6"/>
      <c r="AS68" s="67"/>
      <c r="AX68" s="132"/>
    </row>
    <row r="69" spans="1:52" s="76" customFormat="1" x14ac:dyDescent="0.2">
      <c r="A69" s="188"/>
      <c r="F69" s="67"/>
      <c r="G69" s="5"/>
      <c r="H69" s="5"/>
      <c r="I69" s="5"/>
      <c r="AS69" s="67"/>
      <c r="AX69" s="132"/>
    </row>
    <row r="70" spans="1:52" s="76" customFormat="1" x14ac:dyDescent="0.2">
      <c r="A70" s="109"/>
      <c r="F70" s="67"/>
      <c r="G70" s="5"/>
      <c r="H70" s="5"/>
      <c r="I70" s="5"/>
      <c r="AS70" s="67"/>
      <c r="AX70" s="132"/>
    </row>
    <row r="71" spans="1:52" s="76" customFormat="1" x14ac:dyDescent="0.2">
      <c r="A71" s="109"/>
      <c r="F71" s="67"/>
      <c r="G71" s="67"/>
      <c r="H71" s="5"/>
      <c r="I71" s="5"/>
      <c r="AS71" s="67"/>
      <c r="AX71" s="132"/>
    </row>
    <row r="72" spans="1:52" s="76" customFormat="1" x14ac:dyDescent="0.2">
      <c r="A72" s="182"/>
      <c r="B72" s="67"/>
      <c r="C72" s="67"/>
      <c r="D72" s="67"/>
      <c r="E72" s="67"/>
      <c r="F72" s="67"/>
      <c r="G72" s="67"/>
      <c r="H72" s="5"/>
      <c r="I72" s="5"/>
      <c r="J72" s="126"/>
      <c r="K72" s="126"/>
      <c r="L72" s="5"/>
      <c r="M72" s="120"/>
      <c r="N72" s="182"/>
      <c r="O72" s="182"/>
      <c r="P72" s="198"/>
      <c r="Q72" s="198"/>
      <c r="R72" s="198"/>
      <c r="S72" s="198"/>
      <c r="AS72" s="67"/>
      <c r="AX72" s="132"/>
    </row>
    <row r="73" spans="1:52" s="5" customFormat="1" x14ac:dyDescent="0.2">
      <c r="A73" s="67"/>
      <c r="B73" s="67"/>
      <c r="C73" s="67"/>
      <c r="D73" s="67"/>
      <c r="E73" s="67"/>
      <c r="F73" s="67"/>
      <c r="G73" s="67"/>
      <c r="L73" s="76"/>
      <c r="M73" s="76"/>
      <c r="N73" s="76"/>
      <c r="O73" s="76"/>
      <c r="P73" s="200"/>
      <c r="Q73" s="200"/>
      <c r="R73" s="200"/>
      <c r="S73" s="200"/>
      <c r="AU73" s="201"/>
      <c r="AV73" s="201"/>
      <c r="AW73" s="201"/>
      <c r="AZ73" s="134"/>
    </row>
    <row r="74" spans="1:52" s="5" customFormat="1" x14ac:dyDescent="0.2">
      <c r="A74" s="67"/>
      <c r="B74" s="67"/>
      <c r="C74" s="67"/>
      <c r="D74" s="67"/>
      <c r="E74" s="67"/>
      <c r="F74" s="67"/>
      <c r="G74" s="67"/>
      <c r="L74" s="76"/>
      <c r="M74" s="180"/>
      <c r="N74" s="180"/>
      <c r="O74" s="180"/>
      <c r="P74" s="198"/>
      <c r="Q74" s="198"/>
      <c r="R74" s="198"/>
      <c r="S74" s="198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T74" s="201"/>
      <c r="AU74" s="201"/>
      <c r="AV74" s="201"/>
      <c r="AY74" s="134"/>
    </row>
    <row r="75" spans="1:52" s="5" customFormat="1" x14ac:dyDescent="0.2">
      <c r="A75" s="67"/>
      <c r="B75" s="67"/>
      <c r="C75" s="67"/>
      <c r="D75" s="67"/>
      <c r="E75" s="67"/>
      <c r="F75" s="67"/>
      <c r="G75" s="67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T75" s="201"/>
      <c r="AU75" s="201"/>
      <c r="AV75" s="201"/>
      <c r="AY75" s="134"/>
    </row>
    <row r="76" spans="1:52" s="5" customFormat="1" x14ac:dyDescent="0.2">
      <c r="A76" s="67"/>
      <c r="B76" s="67"/>
      <c r="C76" s="67"/>
      <c r="D76" s="67"/>
      <c r="E76" s="67"/>
      <c r="F76" s="67"/>
      <c r="G76" s="67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T76" s="201"/>
      <c r="AU76" s="201"/>
      <c r="AV76" s="201"/>
      <c r="AY76" s="134"/>
    </row>
    <row r="77" spans="1:52" s="5" customFormat="1" x14ac:dyDescent="0.2">
      <c r="A77" s="67"/>
      <c r="B77" s="67"/>
      <c r="C77" s="67"/>
      <c r="D77" s="67"/>
      <c r="E77" s="67"/>
      <c r="F77" s="67"/>
      <c r="G77" s="67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T77" s="201"/>
      <c r="AU77" s="201"/>
      <c r="AV77" s="201"/>
      <c r="AY77" s="134"/>
    </row>
    <row r="78" spans="1:52" s="5" customFormat="1" x14ac:dyDescent="0.2">
      <c r="A78" s="202"/>
      <c r="B78" s="67"/>
      <c r="C78" s="67"/>
      <c r="D78" s="67"/>
      <c r="E78" s="67"/>
      <c r="F78" s="67"/>
      <c r="G78" s="67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T78" s="201"/>
      <c r="AU78" s="201"/>
      <c r="AV78" s="201"/>
      <c r="AY78" s="134"/>
    </row>
    <row r="79" spans="1:52" s="5" customFormat="1" x14ac:dyDescent="0.2">
      <c r="A79" s="202"/>
      <c r="B79" s="67"/>
      <c r="C79" s="67"/>
      <c r="D79" s="67"/>
      <c r="E79" s="67"/>
      <c r="F79" s="67"/>
      <c r="G79" s="67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U79" s="201"/>
      <c r="AV79" s="201"/>
      <c r="AW79" s="201"/>
      <c r="AZ79" s="134"/>
    </row>
    <row r="80" spans="1:52" s="5" customFormat="1" x14ac:dyDescent="0.2">
      <c r="A80" s="202"/>
      <c r="B80" s="67"/>
      <c r="C80" s="67"/>
      <c r="D80" s="67"/>
      <c r="E80" s="67"/>
      <c r="F80" s="67"/>
      <c r="G80" s="67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U80" s="201"/>
      <c r="AV80" s="201"/>
      <c r="AW80" s="201"/>
      <c r="AZ80" s="134"/>
    </row>
    <row r="81" spans="1:59" x14ac:dyDescent="0.2">
      <c r="L81" s="120"/>
      <c r="M81" s="120"/>
      <c r="N81" s="120"/>
      <c r="O81" s="120"/>
      <c r="P81" s="120"/>
      <c r="Q81" s="120"/>
      <c r="R81" s="120"/>
      <c r="S81" s="120"/>
      <c r="AU81" s="201"/>
      <c r="AV81" s="201"/>
      <c r="AW81" s="201"/>
      <c r="AX81" s="5"/>
      <c r="AY81" s="5"/>
      <c r="AZ81" s="134"/>
      <c r="BC81" s="5"/>
    </row>
    <row r="82" spans="1:59" x14ac:dyDescent="0.2">
      <c r="L82" s="120"/>
      <c r="M82" s="120"/>
      <c r="N82" s="120"/>
      <c r="O82" s="120"/>
      <c r="P82" s="120"/>
      <c r="Q82" s="120"/>
      <c r="R82" s="120"/>
      <c r="S82" s="120"/>
      <c r="AU82" s="201"/>
      <c r="AV82" s="201"/>
      <c r="AW82" s="201"/>
      <c r="AX82" s="5"/>
      <c r="AY82" s="5"/>
      <c r="AZ82" s="134"/>
      <c r="BC82" s="5"/>
    </row>
    <row r="83" spans="1:59" x14ac:dyDescent="0.2">
      <c r="F83" s="5"/>
      <c r="G83" s="5"/>
      <c r="AU83" s="201"/>
      <c r="AV83" s="201"/>
      <c r="AW83" s="201"/>
      <c r="AX83" s="5"/>
      <c r="AY83" s="5"/>
      <c r="AZ83" s="134"/>
      <c r="BC83" s="5"/>
    </row>
    <row r="84" spans="1:59" x14ac:dyDescent="0.2">
      <c r="A84" s="202"/>
      <c r="AU84" s="201"/>
      <c r="AV84" s="201"/>
      <c r="AW84" s="201"/>
      <c r="AX84" s="5"/>
      <c r="AY84" s="5"/>
      <c r="AZ84" s="134"/>
      <c r="BC84" s="5"/>
    </row>
    <row r="85" spans="1:59" x14ac:dyDescent="0.2">
      <c r="A85" s="202"/>
      <c r="AU85" s="201"/>
      <c r="AV85" s="201"/>
      <c r="AW85" s="201"/>
      <c r="AX85" s="5"/>
      <c r="AY85" s="5"/>
      <c r="AZ85" s="134"/>
      <c r="BC85" s="5"/>
    </row>
    <row r="86" spans="1:59" x14ac:dyDescent="0.2">
      <c r="A86" s="202"/>
      <c r="AU86" s="201"/>
      <c r="AV86" s="201"/>
      <c r="AW86" s="201"/>
      <c r="AX86" s="5"/>
      <c r="AY86" s="5"/>
      <c r="AZ86" s="134"/>
      <c r="BC86" s="5"/>
    </row>
    <row r="87" spans="1:59" x14ac:dyDescent="0.2">
      <c r="A87" s="5"/>
      <c r="B87" s="5"/>
      <c r="C87" s="5"/>
      <c r="D87" s="5"/>
      <c r="E87" s="5"/>
      <c r="AU87" s="201"/>
      <c r="AV87" s="201"/>
      <c r="AW87" s="201"/>
      <c r="AX87" s="5"/>
      <c r="AY87" s="5"/>
      <c r="AZ87" s="134"/>
      <c r="BC87" s="5"/>
    </row>
    <row r="88" spans="1:59" s="67" customFormat="1" x14ac:dyDescent="0.2">
      <c r="A88" s="202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201"/>
      <c r="AV88" s="201"/>
      <c r="AW88" s="201"/>
      <c r="AX88" s="5"/>
      <c r="AY88" s="5"/>
      <c r="AZ88" s="134"/>
      <c r="BA88" s="5"/>
      <c r="BB88" s="5"/>
      <c r="BC88" s="5"/>
      <c r="BD88" s="5"/>
    </row>
    <row r="89" spans="1:59" s="67" customFormat="1" x14ac:dyDescent="0.2">
      <c r="A89" s="188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201"/>
      <c r="AV89" s="201"/>
      <c r="AW89" s="201"/>
      <c r="AX89" s="5"/>
      <c r="AY89" s="5"/>
      <c r="AZ89" s="134"/>
      <c r="BA89" s="5"/>
      <c r="BB89" s="5"/>
      <c r="BC89" s="5"/>
      <c r="BD89" s="5"/>
    </row>
    <row r="90" spans="1:59" s="67" customFormat="1" x14ac:dyDescent="0.2"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201"/>
      <c r="AV90" s="201"/>
      <c r="AW90" s="201"/>
      <c r="AX90" s="5"/>
      <c r="AY90" s="5"/>
      <c r="AZ90" s="134"/>
      <c r="BA90" s="5"/>
      <c r="BB90" s="5"/>
      <c r="BC90" s="5"/>
      <c r="BD90" s="5"/>
    </row>
    <row r="91" spans="1:59" s="67" customFormat="1" x14ac:dyDescent="0.2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201"/>
      <c r="AV91" s="201"/>
      <c r="AW91" s="201"/>
      <c r="AX91" s="5"/>
      <c r="AY91" s="5"/>
      <c r="AZ91" s="134"/>
      <c r="BA91" s="5"/>
      <c r="BB91" s="5"/>
      <c r="BC91" s="5"/>
      <c r="BD91" s="5"/>
    </row>
    <row r="92" spans="1:59" s="67" customFormat="1" x14ac:dyDescent="0.2">
      <c r="A92" s="202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201"/>
      <c r="AV92" s="201"/>
      <c r="AW92" s="201"/>
      <c r="AX92" s="5"/>
      <c r="AY92" s="5"/>
      <c r="AZ92" s="134"/>
      <c r="BA92" s="5"/>
      <c r="BB92" s="5"/>
      <c r="BC92" s="5"/>
      <c r="BD92" s="5"/>
    </row>
    <row r="93" spans="1:59" s="67" customFormat="1" x14ac:dyDescent="0.2">
      <c r="A93" s="202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201"/>
      <c r="AV93" s="201"/>
      <c r="AW93" s="201"/>
      <c r="AX93" s="5"/>
      <c r="AY93" s="5"/>
      <c r="AZ93" s="134"/>
      <c r="BA93" s="5"/>
      <c r="BB93" s="5"/>
      <c r="BC93" s="5"/>
      <c r="BD93" s="5"/>
    </row>
    <row r="94" spans="1:59" x14ac:dyDescent="0.2">
      <c r="A94" s="202"/>
    </row>
    <row r="95" spans="1:59" s="67" customFormat="1" x14ac:dyDescent="0.2">
      <c r="A95" s="202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201"/>
      <c r="AY95" s="201"/>
      <c r="AZ95" s="201"/>
      <c r="BA95" s="5"/>
      <c r="BB95" s="5"/>
      <c r="BC95" s="134"/>
      <c r="BD95" s="5"/>
      <c r="BE95" s="5"/>
      <c r="BF95" s="5"/>
      <c r="BG95" s="5"/>
    </row>
    <row r="96" spans="1:59" s="67" customFormat="1" x14ac:dyDescent="0.2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201"/>
      <c r="AY96" s="201"/>
      <c r="AZ96" s="201"/>
      <c r="BA96" s="5"/>
      <c r="BB96" s="5"/>
      <c r="BC96" s="134"/>
      <c r="BD96" s="5"/>
      <c r="BE96" s="5"/>
      <c r="BF96" s="5"/>
      <c r="BG96" s="5"/>
    </row>
    <row r="97" spans="1:60" s="67" customFormat="1" x14ac:dyDescent="0.2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201"/>
      <c r="AV97" s="201"/>
      <c r="AW97" s="201"/>
      <c r="AX97" s="5"/>
      <c r="AY97" s="5"/>
      <c r="AZ97" s="134"/>
      <c r="BA97" s="5"/>
      <c r="BB97" s="5"/>
      <c r="BC97" s="5"/>
      <c r="BD97" s="5"/>
    </row>
    <row r="98" spans="1:60" s="67" customFormat="1" x14ac:dyDescent="0.2">
      <c r="A98" s="109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201"/>
      <c r="AY98" s="201"/>
      <c r="AZ98" s="201"/>
      <c r="BA98" s="5"/>
      <c r="BB98" s="5"/>
      <c r="BC98" s="134"/>
      <c r="BD98" s="5"/>
      <c r="BE98" s="5"/>
      <c r="BF98" s="5"/>
      <c r="BG98" s="5"/>
    </row>
    <row r="99" spans="1:60" s="67" customFormat="1" x14ac:dyDescent="0.2">
      <c r="A99" s="10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201"/>
      <c r="AY99" s="201"/>
      <c r="AZ99" s="201"/>
      <c r="BA99" s="5"/>
      <c r="BB99" s="5"/>
      <c r="BC99" s="134"/>
      <c r="BD99" s="5"/>
      <c r="BE99" s="5"/>
      <c r="BF99" s="5"/>
      <c r="BG99" s="5"/>
    </row>
    <row r="100" spans="1:60" s="67" customFormat="1" x14ac:dyDescent="0.2">
      <c r="A100" s="10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201"/>
      <c r="AY100" s="201"/>
      <c r="AZ100" s="201"/>
      <c r="BA100" s="5"/>
      <c r="BB100" s="5"/>
      <c r="BC100" s="134"/>
      <c r="BD100" s="5"/>
      <c r="BE100" s="5"/>
      <c r="BF100" s="5"/>
      <c r="BG100" s="5"/>
    </row>
    <row r="101" spans="1:60" s="67" customFormat="1" x14ac:dyDescent="0.2">
      <c r="A101" s="10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201"/>
      <c r="AY101" s="201"/>
      <c r="AZ101" s="201"/>
      <c r="BA101" s="5"/>
      <c r="BB101" s="5"/>
      <c r="BC101" s="134"/>
      <c r="BD101" s="5"/>
      <c r="BE101" s="5"/>
      <c r="BF101" s="5"/>
      <c r="BG101" s="5"/>
    </row>
    <row r="102" spans="1:60" s="67" customFormat="1" x14ac:dyDescent="0.2">
      <c r="A102" s="10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201"/>
      <c r="AY102" s="201"/>
      <c r="AZ102" s="201"/>
      <c r="BA102" s="5"/>
      <c r="BB102" s="5"/>
      <c r="BC102" s="134"/>
      <c r="BD102" s="5"/>
      <c r="BE102" s="5"/>
      <c r="BF102" s="5"/>
      <c r="BG102" s="5"/>
    </row>
    <row r="103" spans="1:60" s="67" customFormat="1" x14ac:dyDescent="0.2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201"/>
      <c r="AY103" s="201"/>
      <c r="AZ103" s="201"/>
      <c r="BA103" s="5"/>
      <c r="BB103" s="5"/>
      <c r="BC103" s="134"/>
      <c r="BD103" s="5"/>
      <c r="BE103" s="5"/>
      <c r="BF103" s="5"/>
      <c r="BG103" s="5"/>
    </row>
    <row r="104" spans="1:60" s="67" customFormat="1" x14ac:dyDescent="0.2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201"/>
      <c r="AY104" s="201"/>
      <c r="AZ104" s="201"/>
      <c r="BA104" s="5"/>
      <c r="BB104" s="5"/>
      <c r="BC104" s="134"/>
      <c r="BD104" s="5"/>
      <c r="BE104" s="5"/>
      <c r="BF104" s="5"/>
      <c r="BG104" s="5"/>
    </row>
    <row r="105" spans="1:60" s="67" customFormat="1" x14ac:dyDescent="0.2">
      <c r="A105" s="20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201"/>
      <c r="AY105" s="201"/>
      <c r="AZ105" s="201"/>
      <c r="BA105" s="5"/>
      <c r="BB105" s="5"/>
      <c r="BC105" s="134"/>
      <c r="BD105" s="5"/>
      <c r="BE105" s="5"/>
      <c r="BF105" s="5"/>
      <c r="BG105" s="5"/>
    </row>
    <row r="106" spans="1:60" s="67" customFormat="1" x14ac:dyDescent="0.2">
      <c r="A106" s="202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201"/>
      <c r="AY106" s="201"/>
      <c r="AZ106" s="201"/>
      <c r="BA106" s="5"/>
      <c r="BB106" s="5"/>
      <c r="BC106" s="134"/>
      <c r="BD106" s="5"/>
      <c r="BE106" s="5"/>
      <c r="BF106" s="5"/>
      <c r="BG106" s="5"/>
    </row>
    <row r="107" spans="1:60" s="67" customFormat="1" x14ac:dyDescent="0.2">
      <c r="A107" s="202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201"/>
      <c r="AY107" s="201"/>
      <c r="AZ107" s="201"/>
      <c r="BA107" s="5"/>
      <c r="BB107" s="5"/>
      <c r="BC107" s="134"/>
      <c r="BD107" s="5"/>
      <c r="BE107" s="5"/>
      <c r="BF107" s="5"/>
      <c r="BG107" s="5"/>
    </row>
    <row r="108" spans="1:60" s="67" customFormat="1" x14ac:dyDescent="0.2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201"/>
      <c r="AY108" s="201"/>
      <c r="AZ108" s="201"/>
      <c r="BA108" s="5"/>
      <c r="BB108" s="5"/>
      <c r="BC108" s="134"/>
      <c r="BD108" s="5"/>
      <c r="BE108" s="5"/>
      <c r="BF108" s="5"/>
      <c r="BG108" s="5"/>
    </row>
    <row r="109" spans="1:60" s="67" customFormat="1" x14ac:dyDescent="0.2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201"/>
      <c r="AY109" s="201"/>
      <c r="AZ109" s="201"/>
      <c r="BA109" s="5"/>
      <c r="BB109" s="5"/>
      <c r="BC109" s="134"/>
      <c r="BD109" s="5"/>
      <c r="BE109" s="5"/>
      <c r="BF109" s="5"/>
      <c r="BG109" s="5"/>
    </row>
    <row r="110" spans="1:60" s="67" customFormat="1" x14ac:dyDescent="0.2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201"/>
      <c r="AY110" s="201"/>
      <c r="AZ110" s="201"/>
      <c r="BA110" s="5"/>
      <c r="BB110" s="5"/>
      <c r="BC110" s="134"/>
      <c r="BD110" s="5"/>
      <c r="BE110" s="5"/>
      <c r="BF110" s="5"/>
      <c r="BG110" s="5"/>
    </row>
    <row r="111" spans="1:60" s="67" customFormat="1" x14ac:dyDescent="0.2">
      <c r="A111" s="203"/>
      <c r="B111" s="204"/>
      <c r="C111" s="204"/>
      <c r="D111" s="204"/>
      <c r="E111" s="204"/>
      <c r="F111" s="204"/>
      <c r="G111" s="204"/>
      <c r="H111" s="205"/>
      <c r="I111" s="205"/>
      <c r="J111" s="20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201"/>
      <c r="AY111" s="201"/>
      <c r="AZ111" s="201"/>
      <c r="BA111" s="5"/>
      <c r="BB111" s="5"/>
      <c r="BC111" s="134"/>
      <c r="BD111" s="5"/>
      <c r="BE111" s="5"/>
      <c r="BF111" s="5"/>
      <c r="BG111" s="5"/>
    </row>
    <row r="112" spans="1:60" s="67" customFormat="1" x14ac:dyDescent="0.2">
      <c r="A112" s="204"/>
      <c r="B112" s="204"/>
      <c r="C112" s="204"/>
      <c r="D112" s="204"/>
      <c r="E112" s="204"/>
      <c r="F112" s="204"/>
      <c r="G112" s="204"/>
      <c r="H112" s="205"/>
      <c r="I112" s="205"/>
      <c r="J112" s="20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201"/>
      <c r="AZ112" s="201"/>
      <c r="BA112" s="201"/>
      <c r="BB112" s="5"/>
      <c r="BC112" s="5"/>
      <c r="BD112" s="134"/>
      <c r="BE112" s="5"/>
      <c r="BF112" s="5"/>
      <c r="BG112" s="5"/>
      <c r="BH112" s="5"/>
    </row>
    <row r="113" spans="1:60" s="67" customFormat="1" x14ac:dyDescent="0.2">
      <c r="A113" s="204"/>
      <c r="B113" s="204"/>
      <c r="C113" s="204"/>
      <c r="D113" s="204"/>
      <c r="E113" s="204"/>
      <c r="F113" s="204"/>
      <c r="G113" s="204"/>
      <c r="H113" s="205"/>
      <c r="I113" s="205"/>
      <c r="J113" s="20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201"/>
      <c r="AZ113" s="201"/>
      <c r="BA113" s="201"/>
      <c r="BB113" s="5"/>
      <c r="BC113" s="5"/>
      <c r="BD113" s="134"/>
      <c r="BE113" s="5"/>
      <c r="BF113" s="5"/>
      <c r="BG113" s="5"/>
      <c r="BH113" s="5"/>
    </row>
    <row r="114" spans="1:60" s="67" customFormat="1" x14ac:dyDescent="0.2">
      <c r="A114" s="204"/>
      <c r="B114" s="204"/>
      <c r="C114" s="204"/>
      <c r="D114" s="204"/>
      <c r="E114" s="204"/>
      <c r="F114" s="204"/>
      <c r="G114" s="204"/>
      <c r="H114" s="205"/>
      <c r="I114" s="205"/>
      <c r="J114" s="20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201"/>
      <c r="AZ114" s="201"/>
      <c r="BA114" s="201"/>
      <c r="BB114" s="5"/>
      <c r="BC114" s="5"/>
      <c r="BD114" s="134"/>
      <c r="BE114" s="5"/>
      <c r="BF114" s="5"/>
      <c r="BG114" s="5"/>
      <c r="BH114" s="5"/>
    </row>
    <row r="115" spans="1:60" s="67" customFormat="1" x14ac:dyDescent="0.2">
      <c r="A115" s="204"/>
      <c r="B115" s="204"/>
      <c r="C115" s="204"/>
      <c r="D115" s="204"/>
      <c r="E115" s="204"/>
      <c r="F115" s="204"/>
      <c r="G115" s="204"/>
      <c r="H115" s="205"/>
      <c r="I115" s="205"/>
      <c r="J115" s="20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201"/>
      <c r="AZ115" s="201"/>
      <c r="BA115" s="201"/>
      <c r="BB115" s="5"/>
      <c r="BC115" s="5"/>
      <c r="BD115" s="134"/>
      <c r="BE115" s="5"/>
      <c r="BF115" s="5"/>
      <c r="BG115" s="5"/>
      <c r="BH115" s="5"/>
    </row>
    <row r="116" spans="1:60" s="67" customFormat="1" x14ac:dyDescent="0.2">
      <c r="A116" s="204"/>
      <c r="B116" s="204"/>
      <c r="C116" s="204"/>
      <c r="D116" s="204"/>
      <c r="E116" s="204"/>
      <c r="F116" s="204"/>
      <c r="G116" s="204"/>
      <c r="H116" s="205"/>
      <c r="I116" s="205"/>
      <c r="J116" s="20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201"/>
      <c r="AZ116" s="201"/>
      <c r="BA116" s="201"/>
      <c r="BB116" s="5"/>
      <c r="BC116" s="5"/>
      <c r="BD116" s="134"/>
      <c r="BE116" s="5"/>
      <c r="BF116" s="5"/>
      <c r="BG116" s="5"/>
      <c r="BH116" s="5"/>
    </row>
    <row r="117" spans="1:60" s="67" customFormat="1" x14ac:dyDescent="0.2">
      <c r="A117" s="204"/>
      <c r="B117" s="204"/>
      <c r="C117" s="204"/>
      <c r="D117" s="204"/>
      <c r="E117" s="204"/>
      <c r="F117" s="204"/>
      <c r="G117" s="204"/>
      <c r="H117" s="205"/>
      <c r="I117" s="205"/>
      <c r="J117" s="20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201"/>
      <c r="AZ117" s="201"/>
      <c r="BA117" s="201"/>
      <c r="BB117" s="5"/>
      <c r="BC117" s="5"/>
      <c r="BD117" s="134"/>
      <c r="BE117" s="5"/>
      <c r="BF117" s="5"/>
      <c r="BG117" s="5"/>
      <c r="BH117" s="5"/>
    </row>
    <row r="118" spans="1:60" s="67" customFormat="1" x14ac:dyDescent="0.2">
      <c r="A118" s="204"/>
      <c r="B118" s="204"/>
      <c r="C118" s="204"/>
      <c r="D118" s="204"/>
      <c r="E118" s="204"/>
      <c r="F118" s="204"/>
      <c r="G118" s="204"/>
      <c r="H118" s="205"/>
      <c r="I118" s="205"/>
      <c r="J118" s="20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201"/>
      <c r="AZ118" s="201"/>
      <c r="BA118" s="201"/>
      <c r="BB118" s="5"/>
      <c r="BC118" s="5"/>
      <c r="BD118" s="134"/>
      <c r="BE118" s="5"/>
      <c r="BF118" s="5"/>
      <c r="BG118" s="5"/>
      <c r="BH118" s="5"/>
    </row>
    <row r="119" spans="1:60" s="67" customFormat="1" x14ac:dyDescent="0.2">
      <c r="A119" s="204"/>
      <c r="B119" s="204"/>
      <c r="C119" s="204"/>
      <c r="D119" s="204"/>
      <c r="E119" s="204"/>
      <c r="F119" s="204"/>
      <c r="G119" s="204"/>
      <c r="H119" s="205"/>
      <c r="I119" s="205"/>
      <c r="J119" s="20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201"/>
      <c r="AZ119" s="201"/>
      <c r="BA119" s="201"/>
      <c r="BB119" s="5"/>
      <c r="BC119" s="5"/>
      <c r="BD119" s="134"/>
      <c r="BE119" s="5"/>
      <c r="BF119" s="5"/>
      <c r="BG119" s="5"/>
      <c r="BH119" s="5"/>
    </row>
    <row r="120" spans="1:60" s="67" customFormat="1" x14ac:dyDescent="0.2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201"/>
      <c r="AZ120" s="201"/>
      <c r="BA120" s="201"/>
      <c r="BB120" s="5"/>
      <c r="BC120" s="5"/>
      <c r="BD120" s="134"/>
      <c r="BE120" s="5"/>
      <c r="BF120" s="5"/>
      <c r="BG120" s="5"/>
      <c r="BH120" s="5"/>
    </row>
    <row r="121" spans="1:60" s="67" customFormat="1" x14ac:dyDescent="0.2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201"/>
      <c r="AZ121" s="201"/>
      <c r="BA121" s="201"/>
      <c r="BB121" s="5"/>
      <c r="BC121" s="5"/>
      <c r="BD121" s="134"/>
      <c r="BE121" s="5"/>
      <c r="BF121" s="5"/>
      <c r="BG121" s="5"/>
      <c r="BH121" s="5"/>
    </row>
    <row r="122" spans="1:60" s="67" customFormat="1" x14ac:dyDescent="0.2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201"/>
      <c r="AZ122" s="201"/>
      <c r="BA122" s="201"/>
      <c r="BB122" s="5"/>
      <c r="BC122" s="5"/>
      <c r="BD122" s="134"/>
      <c r="BE122" s="5"/>
      <c r="BF122" s="5"/>
      <c r="BG122" s="5"/>
      <c r="BH122" s="5"/>
    </row>
    <row r="123" spans="1:60" s="67" customFormat="1" x14ac:dyDescent="0.2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201"/>
      <c r="AZ123" s="201"/>
      <c r="BA123" s="201"/>
      <c r="BB123" s="5"/>
      <c r="BC123" s="5"/>
      <c r="BD123" s="134"/>
      <c r="BE123" s="5"/>
      <c r="BF123" s="5"/>
      <c r="BG123" s="5"/>
      <c r="BH123" s="5"/>
    </row>
    <row r="124" spans="1:60" s="67" customFormat="1" x14ac:dyDescent="0.2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201"/>
      <c r="AY124" s="201"/>
      <c r="AZ124" s="201"/>
      <c r="BA124" s="5"/>
      <c r="BB124" s="5"/>
      <c r="BC124" s="134"/>
      <c r="BD124" s="5"/>
      <c r="BE124" s="5"/>
      <c r="BF124" s="5"/>
      <c r="BG124" s="5"/>
    </row>
    <row r="125" spans="1:60" s="67" customFormat="1" x14ac:dyDescent="0.2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201"/>
      <c r="AY125" s="201"/>
      <c r="AZ125" s="201"/>
      <c r="BA125" s="5"/>
      <c r="BB125" s="5"/>
      <c r="BC125" s="134"/>
      <c r="BD125" s="5"/>
      <c r="BE125" s="5"/>
      <c r="BF125" s="5"/>
      <c r="BG125" s="5"/>
    </row>
    <row r="126" spans="1:60" s="67" customFormat="1" x14ac:dyDescent="0.2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201"/>
      <c r="AY126" s="201"/>
      <c r="AZ126" s="201"/>
      <c r="BA126" s="5"/>
      <c r="BB126" s="5"/>
      <c r="BC126" s="134"/>
      <c r="BD126" s="5"/>
      <c r="BE126" s="5"/>
      <c r="BF126" s="5"/>
      <c r="BG126" s="5"/>
    </row>
    <row r="127" spans="1:60" x14ac:dyDescent="0.2">
      <c r="B127" s="206"/>
    </row>
    <row r="130" spans="8:59" s="67" customFormat="1" x14ac:dyDescent="0.2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201"/>
      <c r="AY130" s="201"/>
      <c r="AZ130" s="201"/>
      <c r="BA130" s="5"/>
      <c r="BB130" s="5"/>
      <c r="BC130" s="134"/>
      <c r="BD130" s="5"/>
      <c r="BE130" s="5"/>
      <c r="BF130" s="5"/>
      <c r="BG130" s="5"/>
    </row>
  </sheetData>
  <mergeCells count="3">
    <mergeCell ref="M1:N1"/>
    <mergeCell ref="D1:G1"/>
    <mergeCell ref="N66:O66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0</xdr:rowOff>
                  </from>
                  <to>
                    <xdr:col>8</xdr:col>
                    <xdr:colOff>152400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209550</xdr:rowOff>
                  </from>
                  <to>
                    <xdr:col>8</xdr:col>
                    <xdr:colOff>152400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6" name="Check Box 6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0</xdr:rowOff>
                  </from>
                  <to>
                    <xdr:col>8</xdr:col>
                    <xdr:colOff>133350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7" name="Check Box 7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209550</xdr:rowOff>
                  </from>
                  <to>
                    <xdr:col>8</xdr:col>
                    <xdr:colOff>133350</xdr:colOff>
                    <xdr:row>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8" name="Check Box 11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0</xdr:rowOff>
                  </from>
                  <to>
                    <xdr:col>8</xdr:col>
                    <xdr:colOff>133350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9" name="Check Box 12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209550</xdr:rowOff>
                  </from>
                  <to>
                    <xdr:col>8</xdr:col>
                    <xdr:colOff>133350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033BC-08B9-4F31-9F6F-7DBAB979E666}">
  <sheetPr codeName="Tabelle3"/>
  <dimension ref="A1:BH130"/>
  <sheetViews>
    <sheetView showGridLines="0" zoomScaleNormal="100" workbookViewId="0"/>
  </sheetViews>
  <sheetFormatPr defaultColWidth="11.42578125" defaultRowHeight="12.75" x14ac:dyDescent="0.2"/>
  <cols>
    <col min="1" max="1" width="31" style="67" customWidth="1"/>
    <col min="2" max="2" width="4" style="67" customWidth="1"/>
    <col min="3" max="3" width="15.42578125" style="67" bestFit="1" customWidth="1"/>
    <col min="4" max="4" width="20.85546875" style="67" customWidth="1"/>
    <col min="5" max="5" width="33.140625" style="67" bestFit="1" customWidth="1"/>
    <col min="6" max="6" width="12.140625" style="67" customWidth="1"/>
    <col min="7" max="7" width="14.7109375" style="67" customWidth="1"/>
    <col min="8" max="8" width="54.7109375" style="5" customWidth="1"/>
    <col min="9" max="9" width="40.85546875" style="5" customWidth="1"/>
    <col min="10" max="10" width="14.85546875" style="5" customWidth="1"/>
    <col min="11" max="11" width="4.7109375" style="5" customWidth="1"/>
    <col min="12" max="12" width="44" style="5" customWidth="1"/>
    <col min="13" max="13" width="39.85546875" style="5" customWidth="1"/>
    <col min="14" max="14" width="27.28515625" style="5" customWidth="1"/>
    <col min="15" max="15" width="20.7109375" style="5" customWidth="1"/>
    <col min="16" max="16" width="16.7109375" style="5" bestFit="1" customWidth="1"/>
    <col min="17" max="18" width="9.5703125" style="5" customWidth="1"/>
    <col min="19" max="19" width="16.7109375" style="5" customWidth="1"/>
    <col min="20" max="20" width="18.7109375" style="5" customWidth="1"/>
    <col min="21" max="21" width="18.85546875" style="5" customWidth="1"/>
    <col min="22" max="22" width="11.85546875" style="5" customWidth="1"/>
    <col min="23" max="23" width="15.7109375" style="5" customWidth="1"/>
    <col min="24" max="24" width="12" style="5" customWidth="1"/>
    <col min="25" max="25" width="20.28515625" style="5" customWidth="1"/>
    <col min="26" max="26" width="16.7109375" style="5" customWidth="1"/>
    <col min="27" max="27" width="17.7109375" style="5" customWidth="1"/>
    <col min="28" max="28" width="9" style="5" customWidth="1"/>
    <col min="29" max="29" width="7.7109375" style="5" customWidth="1"/>
    <col min="30" max="30" width="8.7109375" style="5" customWidth="1"/>
    <col min="31" max="31" width="7.5703125" style="5" customWidth="1"/>
    <col min="32" max="32" width="8.42578125" style="5" customWidth="1"/>
    <col min="33" max="33" width="8.7109375" style="5" customWidth="1"/>
    <col min="34" max="34" width="7.140625" style="5" customWidth="1"/>
    <col min="35" max="35" width="7.42578125" style="5" customWidth="1"/>
    <col min="36" max="36" width="5" style="5" customWidth="1"/>
    <col min="37" max="37" width="7.28515625" style="5" customWidth="1"/>
    <col min="38" max="38" width="7.140625" style="5" customWidth="1"/>
    <col min="39" max="39" width="6.7109375" style="5" customWidth="1"/>
    <col min="40" max="40" width="5.7109375" style="5" customWidth="1"/>
    <col min="41" max="41" width="8.28515625" style="5" customWidth="1"/>
    <col min="42" max="42" width="8.7109375" style="5" customWidth="1"/>
    <col min="43" max="43" width="8.28515625" style="5" customWidth="1"/>
    <col min="44" max="44" width="9.140625" style="5" customWidth="1"/>
    <col min="45" max="45" width="8" style="5" customWidth="1"/>
    <col min="46" max="46" width="8.7109375" style="5" customWidth="1"/>
    <col min="47" max="47" width="7.7109375" style="5" customWidth="1"/>
    <col min="48" max="49" width="7.42578125" style="5" customWidth="1"/>
    <col min="50" max="52" width="10" style="201" customWidth="1"/>
    <col min="53" max="54" width="8.42578125" style="5" customWidth="1"/>
    <col min="55" max="55" width="6.28515625" style="134" customWidth="1"/>
    <col min="56" max="58" width="7.28515625" style="5" customWidth="1"/>
    <col min="59" max="79" width="10.7109375" style="5" customWidth="1"/>
    <col min="80" max="16384" width="11.42578125" style="5"/>
  </cols>
  <sheetData>
    <row r="1" spans="1:59" s="111" customFormat="1" x14ac:dyDescent="0.2">
      <c r="A1" s="95" t="s">
        <v>18</v>
      </c>
      <c r="B1" s="102"/>
      <c r="C1" s="73" t="s">
        <v>0</v>
      </c>
      <c r="D1" s="254" t="s">
        <v>33</v>
      </c>
      <c r="E1" s="254"/>
      <c r="F1" s="254"/>
      <c r="G1" s="254"/>
      <c r="H1" s="218" t="s">
        <v>28</v>
      </c>
      <c r="I1" s="103"/>
      <c r="J1" s="103"/>
      <c r="L1" s="219"/>
      <c r="M1" s="253"/>
      <c r="N1" s="253"/>
      <c r="U1" s="112"/>
      <c r="V1" s="113"/>
      <c r="W1" s="113"/>
      <c r="X1" s="113"/>
      <c r="Y1" s="113"/>
      <c r="Z1" s="113"/>
      <c r="AA1" s="113"/>
      <c r="AB1" s="113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</row>
    <row r="2" spans="1:59" s="76" customFormat="1" x14ac:dyDescent="0.2">
      <c r="A2" s="109"/>
      <c r="B2" s="114"/>
      <c r="C2" s="211" t="s">
        <v>95</v>
      </c>
      <c r="D2" s="116"/>
      <c r="E2" s="117"/>
      <c r="F2" s="118"/>
      <c r="G2" s="119"/>
      <c r="L2" s="95"/>
      <c r="R2" s="120"/>
      <c r="U2" s="121"/>
      <c r="V2" s="121"/>
      <c r="W2" s="121"/>
      <c r="X2" s="121"/>
      <c r="Y2" s="121"/>
      <c r="Z2" s="121"/>
      <c r="AA2" s="121"/>
      <c r="AB2" s="12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</row>
    <row r="3" spans="1:59" s="76" customFormat="1" ht="14.25" x14ac:dyDescent="0.2">
      <c r="A3" s="122" t="s">
        <v>34</v>
      </c>
      <c r="B3" s="104"/>
      <c r="D3" s="123"/>
      <c r="E3" s="123"/>
      <c r="F3" s="118"/>
      <c r="G3" s="119"/>
      <c r="I3" s="124" t="s">
        <v>26</v>
      </c>
      <c r="L3" s="221" t="s">
        <v>113</v>
      </c>
      <c r="M3" s="120"/>
      <c r="N3" s="5"/>
      <c r="U3" s="8" t="s">
        <v>7</v>
      </c>
      <c r="V3" s="9" t="s">
        <v>19</v>
      </c>
      <c r="W3" s="10" t="s">
        <v>20</v>
      </c>
      <c r="X3" s="11" t="s">
        <v>21</v>
      </c>
      <c r="Y3" s="10" t="s">
        <v>22</v>
      </c>
      <c r="Z3" s="12" t="s">
        <v>23</v>
      </c>
      <c r="AA3" s="9" t="s">
        <v>24</v>
      </c>
      <c r="AB3" s="113"/>
      <c r="AC3" s="111"/>
      <c r="AD3" s="125"/>
      <c r="AE3" s="125"/>
      <c r="AF3" s="67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67"/>
      <c r="AX3" s="126"/>
      <c r="AY3" s="126"/>
      <c r="AZ3" s="126"/>
      <c r="BA3" s="126"/>
      <c r="BB3" s="125"/>
      <c r="BC3" s="126"/>
      <c r="BD3" s="126"/>
      <c r="BE3" s="126"/>
      <c r="BF3" s="126"/>
      <c r="BG3" s="126"/>
    </row>
    <row r="4" spans="1:59" s="76" customFormat="1" x14ac:dyDescent="0.2">
      <c r="A4" s="122"/>
      <c r="B4" s="104"/>
      <c r="C4" s="127"/>
      <c r="D4" s="128"/>
      <c r="E4" s="129"/>
      <c r="F4" s="118"/>
      <c r="G4" s="119"/>
      <c r="I4" s="124" t="s">
        <v>27</v>
      </c>
      <c r="L4" s="212" t="s">
        <v>40</v>
      </c>
      <c r="M4" s="7"/>
      <c r="N4" s="3"/>
      <c r="O4" s="3"/>
      <c r="P4" s="3"/>
      <c r="Q4" s="3"/>
      <c r="R4" s="3"/>
      <c r="S4" s="3"/>
      <c r="T4" s="3"/>
      <c r="AC4" s="111"/>
      <c r="AD4" s="125"/>
      <c r="AE4" s="125"/>
      <c r="AF4" s="67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67"/>
      <c r="AX4" s="126"/>
      <c r="AY4" s="126"/>
      <c r="AZ4" s="126"/>
      <c r="BA4" s="126"/>
      <c r="BB4" s="125"/>
      <c r="BC4" s="126"/>
      <c r="BD4" s="126"/>
      <c r="BE4" s="126"/>
      <c r="BF4" s="126"/>
      <c r="BG4" s="126"/>
    </row>
    <row r="5" spans="1:59" s="76" customFormat="1" ht="14.25" x14ac:dyDescent="0.2">
      <c r="A5" s="131" t="s">
        <v>96</v>
      </c>
      <c r="C5" s="122"/>
      <c r="D5" s="122"/>
      <c r="E5" s="122"/>
      <c r="F5" s="122"/>
      <c r="G5" s="122"/>
      <c r="L5" s="13" t="s">
        <v>41</v>
      </c>
      <c r="M5" s="13" t="s">
        <v>42</v>
      </c>
      <c r="N5" s="14" t="s">
        <v>43</v>
      </c>
      <c r="O5" s="15" t="s">
        <v>44</v>
      </c>
      <c r="P5" s="15" t="s">
        <v>45</v>
      </c>
      <c r="Q5" s="15">
        <v>562</v>
      </c>
      <c r="R5" s="15" t="s">
        <v>46</v>
      </c>
      <c r="S5" s="15" t="s">
        <v>47</v>
      </c>
      <c r="T5" s="15" t="s">
        <v>48</v>
      </c>
      <c r="U5" s="15" t="s">
        <v>7</v>
      </c>
      <c r="V5" s="15" t="s">
        <v>19</v>
      </c>
      <c r="W5" s="15" t="s">
        <v>20</v>
      </c>
      <c r="X5" s="15" t="s">
        <v>21</v>
      </c>
      <c r="Y5" s="15" t="s">
        <v>22</v>
      </c>
      <c r="Z5" s="15" t="s">
        <v>23</v>
      </c>
      <c r="AA5" s="15" t="s">
        <v>24</v>
      </c>
      <c r="AV5" s="67"/>
      <c r="BA5" s="132"/>
    </row>
    <row r="6" spans="1:59" s="76" customFormat="1" x14ac:dyDescent="0.2">
      <c r="A6" s="133"/>
      <c r="B6" s="67"/>
      <c r="C6" s="67"/>
      <c r="D6" s="67"/>
      <c r="E6" s="67"/>
      <c r="F6" s="67"/>
      <c r="G6" s="67"/>
      <c r="L6" s="13" t="s">
        <v>49</v>
      </c>
      <c r="M6" s="16" t="s">
        <v>18</v>
      </c>
      <c r="N6" s="15"/>
      <c r="O6" s="15" t="s">
        <v>50</v>
      </c>
      <c r="P6" s="15">
        <v>37</v>
      </c>
      <c r="Q6" s="15" t="s">
        <v>51</v>
      </c>
      <c r="R6" s="15"/>
      <c r="S6" s="15" t="s">
        <v>52</v>
      </c>
      <c r="T6" s="15"/>
      <c r="U6" s="17" t="s">
        <v>53</v>
      </c>
      <c r="V6" s="17" t="s">
        <v>54</v>
      </c>
      <c r="W6" s="17" t="s">
        <v>55</v>
      </c>
      <c r="X6" s="17" t="s">
        <v>56</v>
      </c>
      <c r="Y6" s="17" t="s">
        <v>55</v>
      </c>
      <c r="Z6" s="17" t="s">
        <v>57</v>
      </c>
      <c r="AA6" s="17" t="s">
        <v>54</v>
      </c>
      <c r="AB6" s="134"/>
      <c r="AV6" s="67"/>
      <c r="BA6" s="132"/>
    </row>
    <row r="7" spans="1:59" s="76" customFormat="1" x14ac:dyDescent="0.2">
      <c r="A7" s="135"/>
      <c r="B7" s="135"/>
      <c r="C7" s="136"/>
      <c r="D7" s="136"/>
      <c r="E7" s="137"/>
      <c r="F7" s="138"/>
      <c r="G7" s="135"/>
      <c r="L7" s="16" t="s">
        <v>58</v>
      </c>
      <c r="M7" s="16" t="s">
        <v>59</v>
      </c>
      <c r="N7" s="15"/>
      <c r="O7" s="15" t="s">
        <v>60</v>
      </c>
      <c r="P7" s="15">
        <v>181.17</v>
      </c>
      <c r="Q7" s="15" t="s">
        <v>61</v>
      </c>
      <c r="R7" s="15"/>
      <c r="S7" s="15" t="s">
        <v>62</v>
      </c>
      <c r="T7" s="15"/>
      <c r="U7" s="19">
        <v>0</v>
      </c>
      <c r="V7" s="19">
        <v>0</v>
      </c>
      <c r="W7" s="19">
        <v>7</v>
      </c>
      <c r="X7" s="19">
        <v>2.5</v>
      </c>
      <c r="Y7" s="19">
        <v>0.105</v>
      </c>
      <c r="Z7" s="19">
        <v>0.5</v>
      </c>
      <c r="AA7" s="19">
        <v>2.6</v>
      </c>
      <c r="AB7" s="132"/>
      <c r="AV7" s="67"/>
      <c r="BA7" s="132"/>
    </row>
    <row r="8" spans="1:59" s="76" customFormat="1" x14ac:dyDescent="0.2">
      <c r="A8" s="135"/>
      <c r="B8" s="135"/>
      <c r="C8" s="137"/>
      <c r="D8" s="136"/>
      <c r="E8" s="137"/>
      <c r="F8" s="136"/>
      <c r="G8" s="135"/>
      <c r="L8" s="16" t="s">
        <v>63</v>
      </c>
      <c r="M8" s="16" t="s">
        <v>64</v>
      </c>
      <c r="N8" s="21"/>
      <c r="O8" s="15" t="s">
        <v>65</v>
      </c>
      <c r="P8" s="15">
        <v>2.0539000000000001</v>
      </c>
      <c r="Q8" s="15" t="s">
        <v>66</v>
      </c>
      <c r="R8" s="15"/>
      <c r="S8" s="15" t="s">
        <v>67</v>
      </c>
      <c r="T8" s="15"/>
      <c r="U8" s="19">
        <v>0</v>
      </c>
      <c r="V8" s="19">
        <v>0</v>
      </c>
      <c r="W8" s="19">
        <v>15</v>
      </c>
      <c r="X8" s="19">
        <v>10</v>
      </c>
      <c r="Y8" s="19">
        <v>6</v>
      </c>
      <c r="Z8" s="19">
        <v>1</v>
      </c>
      <c r="AA8" s="19">
        <v>6</v>
      </c>
      <c r="AB8" s="132"/>
      <c r="AV8" s="67"/>
      <c r="BA8" s="132"/>
    </row>
    <row r="9" spans="1:59" s="76" customFormat="1" x14ac:dyDescent="0.2">
      <c r="A9" s="135"/>
      <c r="B9" s="135"/>
      <c r="C9" s="135"/>
      <c r="D9" s="135"/>
      <c r="E9" s="135"/>
      <c r="F9" s="135"/>
      <c r="G9" s="135"/>
      <c r="L9" s="16" t="s">
        <v>68</v>
      </c>
      <c r="M9" s="16" t="s">
        <v>69</v>
      </c>
      <c r="N9" s="21"/>
      <c r="O9" s="15" t="s">
        <v>70</v>
      </c>
      <c r="P9" s="15">
        <v>1.6400000000000001E-2</v>
      </c>
      <c r="Q9" s="15" t="s">
        <v>66</v>
      </c>
      <c r="R9" s="15"/>
      <c r="S9" s="15" t="s">
        <v>71</v>
      </c>
      <c r="T9" s="15"/>
      <c r="U9" s="19">
        <v>7.291666666666667E-4</v>
      </c>
      <c r="V9" s="19">
        <v>5.6712962962962958E-3</v>
      </c>
      <c r="W9" s="19">
        <v>9.5138888888888894E-3</v>
      </c>
      <c r="X9" s="19">
        <v>1.3842592592592594E-2</v>
      </c>
      <c r="Y9" s="19">
        <v>1.96875E-2</v>
      </c>
      <c r="Z9" s="19">
        <v>2.5555555555555554E-2</v>
      </c>
      <c r="AA9" s="19">
        <v>3.3067129629629634E-2</v>
      </c>
      <c r="AB9" s="132"/>
      <c r="AV9" s="67"/>
      <c r="BA9" s="132"/>
    </row>
    <row r="10" spans="1:59" s="76" customFormat="1" x14ac:dyDescent="0.2">
      <c r="A10" s="135"/>
      <c r="B10" s="135"/>
      <c r="C10" s="135"/>
      <c r="D10" s="135"/>
      <c r="E10" s="135"/>
      <c r="F10" s="135"/>
      <c r="G10" s="135"/>
      <c r="L10" s="13" t="s">
        <v>72</v>
      </c>
      <c r="M10" s="13">
        <v>1</v>
      </c>
      <c r="N10" s="22"/>
      <c r="O10" s="15" t="s">
        <v>73</v>
      </c>
      <c r="P10" s="15">
        <v>95.3</v>
      </c>
      <c r="Q10" s="15" t="s">
        <v>74</v>
      </c>
      <c r="R10" s="15"/>
      <c r="S10" s="15" t="s">
        <v>75</v>
      </c>
      <c r="T10" s="15"/>
      <c r="U10" s="19">
        <v>1.0648148148148147E-3</v>
      </c>
      <c r="V10" s="19">
        <v>6.875E-3</v>
      </c>
      <c r="W10" s="19">
        <v>1.1516203703703702E-2</v>
      </c>
      <c r="X10" s="19">
        <v>1.6493055555555556E-2</v>
      </c>
      <c r="Y10" s="19">
        <v>2.1412037037037035E-2</v>
      </c>
      <c r="Z10" s="19">
        <v>2.6469907407407411E-2</v>
      </c>
      <c r="AA10" s="19">
        <v>3.5567129629629629E-2</v>
      </c>
      <c r="AB10" s="132"/>
      <c r="AE10" s="139"/>
      <c r="AF10" s="140"/>
      <c r="AV10" s="67"/>
      <c r="BA10" s="132"/>
    </row>
    <row r="11" spans="1:59" s="62" customFormat="1" x14ac:dyDescent="0.2">
      <c r="A11" s="135"/>
      <c r="B11" s="135"/>
      <c r="C11" s="135"/>
      <c r="D11" s="135"/>
      <c r="E11" s="135"/>
      <c r="F11" s="135"/>
      <c r="G11" s="135"/>
      <c r="I11" s="141" t="b">
        <v>1</v>
      </c>
      <c r="L11" s="213" t="s">
        <v>76</v>
      </c>
      <c r="M11" s="13">
        <v>4</v>
      </c>
      <c r="N11" s="22"/>
      <c r="O11" s="15" t="s">
        <v>77</v>
      </c>
      <c r="P11" s="15">
        <v>0.92</v>
      </c>
      <c r="Q11" s="15"/>
      <c r="R11" s="15"/>
      <c r="S11" s="15" t="s">
        <v>78</v>
      </c>
      <c r="T11" s="15"/>
      <c r="U11" s="19">
        <v>15</v>
      </c>
      <c r="V11" s="19">
        <v>52</v>
      </c>
      <c r="W11" s="19">
        <v>86</v>
      </c>
      <c r="X11" s="19">
        <v>115</v>
      </c>
      <c r="Y11" s="19">
        <v>75</v>
      </c>
      <c r="Z11" s="19">
        <v>40</v>
      </c>
      <c r="AA11" s="19">
        <v>108</v>
      </c>
      <c r="AB11" s="132"/>
      <c r="AE11" s="139"/>
      <c r="AF11" s="140"/>
      <c r="AG11" s="143"/>
      <c r="AV11" s="66"/>
      <c r="BA11" s="144"/>
    </row>
    <row r="12" spans="1:59" s="62" customFormat="1" x14ac:dyDescent="0.2">
      <c r="A12" s="135"/>
      <c r="B12" s="135"/>
      <c r="C12" s="135"/>
      <c r="D12" s="135"/>
      <c r="E12" s="135"/>
      <c r="F12" s="135"/>
      <c r="G12" s="135"/>
      <c r="L12" s="13" t="s">
        <v>79</v>
      </c>
      <c r="M12" s="61">
        <v>0.04</v>
      </c>
      <c r="N12" s="15" t="s">
        <v>80</v>
      </c>
      <c r="O12" s="15" t="s">
        <v>81</v>
      </c>
      <c r="P12" s="15" t="s">
        <v>82</v>
      </c>
      <c r="Q12" s="15"/>
      <c r="R12" s="15"/>
      <c r="S12" s="14" t="s">
        <v>83</v>
      </c>
      <c r="T12" s="14" t="s">
        <v>61</v>
      </c>
      <c r="U12" s="27">
        <v>193.49359999999999</v>
      </c>
      <c r="V12" s="27">
        <v>188.37909999999999</v>
      </c>
      <c r="W12" s="27">
        <v>183.41069999999999</v>
      </c>
      <c r="X12" s="27">
        <v>164.5187</v>
      </c>
      <c r="Y12" s="27">
        <v>150.3869</v>
      </c>
      <c r="Z12" s="27">
        <v>130.21969999999999</v>
      </c>
      <c r="AA12" s="27">
        <v>110.00060000000001</v>
      </c>
      <c r="AB12" s="145"/>
      <c r="AE12" s="113"/>
      <c r="AF12" s="143"/>
      <c r="AG12" s="143"/>
      <c r="AV12" s="66"/>
      <c r="BA12" s="144"/>
    </row>
    <row r="13" spans="1:59" s="76" customFormat="1" x14ac:dyDescent="0.2">
      <c r="A13" s="135"/>
      <c r="B13" s="135"/>
      <c r="C13" s="135"/>
      <c r="D13" s="135"/>
      <c r="E13" s="135"/>
      <c r="F13" s="135"/>
      <c r="G13" s="135"/>
      <c r="L13" s="13" t="s">
        <v>84</v>
      </c>
      <c r="M13" s="15">
        <v>0.08</v>
      </c>
      <c r="N13" s="15" t="s">
        <v>85</v>
      </c>
      <c r="O13" s="15" t="s">
        <v>86</v>
      </c>
      <c r="P13" s="15">
        <v>-2.8197000000000001</v>
      </c>
      <c r="Q13" s="15" t="s">
        <v>87</v>
      </c>
      <c r="R13" s="15" t="s">
        <v>88</v>
      </c>
      <c r="S13" s="14" t="s">
        <v>89</v>
      </c>
      <c r="T13" s="14" t="s">
        <v>87</v>
      </c>
      <c r="U13" s="29">
        <v>5.7797000000000001</v>
      </c>
      <c r="V13" s="29">
        <v>8.6694999999999993</v>
      </c>
      <c r="W13" s="29">
        <v>18.584</v>
      </c>
      <c r="X13" s="29">
        <v>66.777799999999999</v>
      </c>
      <c r="Y13" s="29">
        <v>18.228300000000001</v>
      </c>
      <c r="Z13" s="29">
        <v>67.666899999999998</v>
      </c>
      <c r="AA13" s="29">
        <v>6.0465</v>
      </c>
      <c r="AB13" s="146"/>
      <c r="AC13" s="62"/>
      <c r="AD13" s="62"/>
      <c r="AE13" s="147"/>
      <c r="AF13" s="62"/>
      <c r="AG13" s="62"/>
      <c r="AV13" s="67"/>
      <c r="BA13" s="132"/>
    </row>
    <row r="14" spans="1:59" s="76" customFormat="1" x14ac:dyDescent="0.2">
      <c r="A14" s="135"/>
      <c r="B14" s="135"/>
      <c r="C14" s="135"/>
      <c r="D14" s="135"/>
      <c r="E14" s="135"/>
      <c r="F14" s="135"/>
      <c r="G14" s="135"/>
      <c r="L14" s="16" t="s">
        <v>35</v>
      </c>
      <c r="M14" s="15">
        <v>2</v>
      </c>
      <c r="N14" s="15" t="s">
        <v>36</v>
      </c>
      <c r="O14" s="15" t="s">
        <v>90</v>
      </c>
      <c r="P14" s="15">
        <v>2.9600000000000001E-2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C14" s="62"/>
      <c r="AD14" s="62"/>
      <c r="AE14" s="62"/>
      <c r="AF14" s="62"/>
      <c r="AG14" s="62"/>
      <c r="AV14" s="67"/>
      <c r="BA14" s="132"/>
    </row>
    <row r="15" spans="1:59" s="76" customFormat="1" x14ac:dyDescent="0.2">
      <c r="A15" s="137"/>
      <c r="B15" s="137"/>
      <c r="C15" s="137"/>
      <c r="D15" s="137"/>
      <c r="E15" s="137"/>
      <c r="F15" s="137"/>
      <c r="G15" s="137"/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C15" s="148"/>
      <c r="AD15" s="148"/>
      <c r="AG15" s="62"/>
      <c r="AV15" s="67"/>
      <c r="BA15" s="132"/>
    </row>
    <row r="16" spans="1:59" s="76" customFormat="1" ht="14.25" x14ac:dyDescent="0.2">
      <c r="A16" s="135"/>
      <c r="B16" s="135"/>
      <c r="C16" s="135"/>
      <c r="D16" s="135"/>
      <c r="E16" s="135"/>
      <c r="F16" s="135"/>
      <c r="G16" s="135"/>
      <c r="L16" s="222" t="s">
        <v>114</v>
      </c>
      <c r="M16" s="100"/>
      <c r="N16" s="100"/>
      <c r="O16" s="100"/>
      <c r="P16" s="100"/>
      <c r="Q16" s="100"/>
      <c r="R16" s="100"/>
      <c r="S16" s="100"/>
      <c r="T16" s="100"/>
      <c r="U16" s="38" t="s">
        <v>7</v>
      </c>
      <c r="V16" s="39" t="s">
        <v>19</v>
      </c>
      <c r="W16" s="40" t="s">
        <v>20</v>
      </c>
      <c r="X16" s="41" t="s">
        <v>21</v>
      </c>
      <c r="Y16" s="40" t="s">
        <v>22</v>
      </c>
      <c r="Z16" s="42" t="s">
        <v>23</v>
      </c>
      <c r="AA16" s="39" t="s">
        <v>24</v>
      </c>
      <c r="AB16" s="113"/>
      <c r="AE16" s="149"/>
      <c r="AG16" s="62"/>
      <c r="AV16" s="67"/>
      <c r="BA16" s="132"/>
    </row>
    <row r="17" spans="1:53" s="76" customFormat="1" ht="15" x14ac:dyDescent="0.2">
      <c r="A17" s="135"/>
      <c r="B17" s="135"/>
      <c r="C17" s="135"/>
      <c r="D17" s="135"/>
      <c r="E17" s="135"/>
      <c r="F17" s="135"/>
      <c r="G17" s="135"/>
      <c r="L17" s="100"/>
      <c r="M17" s="100" t="s">
        <v>12</v>
      </c>
      <c r="N17" s="150" t="s">
        <v>29</v>
      </c>
      <c r="O17" s="100"/>
      <c r="P17" s="100"/>
      <c r="Q17" s="100"/>
      <c r="R17" s="100"/>
      <c r="S17" s="100"/>
      <c r="T17" s="100"/>
      <c r="U17" s="100"/>
      <c r="V17" s="35">
        <f t="shared" ref="V17:AA17" si="0">IF(ISNUMBER(V13),V13-($P$14*V12+$P$13),"")</f>
        <v>5.913178639999999</v>
      </c>
      <c r="W17" s="35">
        <f t="shared" si="0"/>
        <v>15.974743279999998</v>
      </c>
      <c r="X17" s="35">
        <f t="shared" si="0"/>
        <v>64.727746479999993</v>
      </c>
      <c r="Y17" s="35">
        <f t="shared" si="0"/>
        <v>16.59654776</v>
      </c>
      <c r="Z17" s="35">
        <f t="shared" si="0"/>
        <v>66.632096879999992</v>
      </c>
      <c r="AA17" s="35">
        <f t="shared" si="0"/>
        <v>5.6101822400000003</v>
      </c>
      <c r="AB17" s="151"/>
      <c r="AE17" s="152"/>
      <c r="AV17" s="67"/>
      <c r="BA17" s="132"/>
    </row>
    <row r="18" spans="1:53" s="76" customFormat="1" ht="15" x14ac:dyDescent="0.2">
      <c r="A18" s="135"/>
      <c r="B18" s="135"/>
      <c r="C18" s="135"/>
      <c r="D18" s="135"/>
      <c r="E18" s="135"/>
      <c r="F18" s="135"/>
      <c r="G18" s="135"/>
      <c r="L18" s="100"/>
      <c r="M18" s="100" t="s">
        <v>15</v>
      </c>
      <c r="N18" s="150" t="s">
        <v>29</v>
      </c>
      <c r="O18" s="100"/>
      <c r="P18" s="100"/>
      <c r="Q18" s="100"/>
      <c r="R18" s="100"/>
      <c r="S18" s="100"/>
      <c r="T18" s="100"/>
      <c r="U18" s="100"/>
      <c r="V18" s="35">
        <f>V17-$AA$17</f>
        <v>0.30299639999999872</v>
      </c>
      <c r="W18" s="35">
        <f t="shared" ref="W18:AA18" si="1">W17-$AA$17</f>
        <v>10.364561039999998</v>
      </c>
      <c r="X18" s="35">
        <f t="shared" si="1"/>
        <v>59.117564239999993</v>
      </c>
      <c r="Y18" s="35">
        <f t="shared" si="1"/>
        <v>10.98636552</v>
      </c>
      <c r="Z18" s="35">
        <f t="shared" si="1"/>
        <v>61.021914639999991</v>
      </c>
      <c r="AA18" s="35">
        <f t="shared" si="1"/>
        <v>0</v>
      </c>
      <c r="AB18" s="151"/>
      <c r="AE18" s="152"/>
      <c r="AV18" s="67"/>
      <c r="BA18" s="132"/>
    </row>
    <row r="19" spans="1:53" s="76" customFormat="1" x14ac:dyDescent="0.2">
      <c r="A19" s="135"/>
      <c r="B19" s="135"/>
      <c r="C19" s="135"/>
      <c r="D19" s="135"/>
      <c r="E19" s="135"/>
      <c r="F19" s="135"/>
      <c r="G19" s="135"/>
      <c r="L19" s="100"/>
      <c r="M19" s="153" t="s">
        <v>11</v>
      </c>
      <c r="N19" s="154"/>
      <c r="O19" s="154"/>
      <c r="P19" s="154"/>
      <c r="Q19" s="154"/>
      <c r="R19" s="154"/>
      <c r="S19" s="154"/>
      <c r="T19" s="154"/>
      <c r="U19" s="154"/>
      <c r="V19" s="37">
        <f>V21/$Z$21</f>
        <v>8.7331128436915567E-2</v>
      </c>
      <c r="W19" s="37">
        <f t="shared" ref="W19:AA19" si="2">W21/$Z$21</f>
        <v>0.23771218532949981</v>
      </c>
      <c r="X19" s="37">
        <f t="shared" si="2"/>
        <v>0.96802141128925145</v>
      </c>
      <c r="Y19" s="37">
        <f t="shared" si="2"/>
        <v>0.24895283598825269</v>
      </c>
      <c r="Z19" s="37">
        <f t="shared" si="2"/>
        <v>1</v>
      </c>
      <c r="AA19" s="37">
        <f t="shared" si="2"/>
        <v>8.4449742598148192E-2</v>
      </c>
      <c r="AB19" s="155"/>
      <c r="AC19" s="156" t="s">
        <v>13</v>
      </c>
      <c r="AD19" s="157"/>
      <c r="AE19" s="223" t="str">
        <f>Z3</f>
        <v>4U</v>
      </c>
      <c r="AV19" s="67"/>
      <c r="BA19" s="132"/>
    </row>
    <row r="20" spans="1:53" s="76" customFormat="1" x14ac:dyDescent="0.2">
      <c r="A20" s="158" t="s">
        <v>115</v>
      </c>
      <c r="B20" s="158" t="s">
        <v>17</v>
      </c>
      <c r="C20" s="158"/>
      <c r="D20" s="135"/>
      <c r="E20" s="135"/>
      <c r="F20" s="135"/>
      <c r="G20" s="135"/>
      <c r="L20" s="100"/>
      <c r="M20" s="153" t="s">
        <v>136</v>
      </c>
      <c r="N20" s="154"/>
      <c r="O20" s="154"/>
      <c r="P20" s="154"/>
      <c r="Q20" s="154"/>
      <c r="R20" s="154"/>
      <c r="S20" s="154"/>
      <c r="T20" s="154"/>
      <c r="U20" s="154"/>
      <c r="V20" s="37">
        <f>V22/$Z$22</f>
        <v>3.1471629388693111E-3</v>
      </c>
      <c r="W20" s="37">
        <f t="shared" ref="W20:AA20" si="3">W22/$Z$22</f>
        <v>0.1673992678089346</v>
      </c>
      <c r="X20" s="37">
        <f t="shared" si="3"/>
        <v>0.96507172768265348</v>
      </c>
      <c r="Y20" s="37">
        <f t="shared" si="3"/>
        <v>0.17967674855657989</v>
      </c>
      <c r="Z20" s="37">
        <f t="shared" si="3"/>
        <v>1</v>
      </c>
      <c r="AA20" s="37">
        <f t="shared" si="3"/>
        <v>0</v>
      </c>
      <c r="AB20" s="155"/>
      <c r="AC20" s="156" t="s">
        <v>14</v>
      </c>
      <c r="AD20" s="157"/>
      <c r="AE20" s="223" t="str">
        <f>AA3</f>
        <v>5Ama</v>
      </c>
      <c r="AV20" s="67"/>
      <c r="BA20" s="132"/>
    </row>
    <row r="21" spans="1:53" s="76" customFormat="1" ht="15" x14ac:dyDescent="0.25">
      <c r="A21" s="224" t="s">
        <v>116</v>
      </c>
      <c r="B21" s="224" t="s">
        <v>130</v>
      </c>
      <c r="D21" s="135"/>
      <c r="E21" s="135"/>
      <c r="F21" s="137"/>
      <c r="G21" s="135"/>
      <c r="L21" s="159"/>
      <c r="M21" s="160" t="s">
        <v>97</v>
      </c>
      <c r="N21" s="161" t="s">
        <v>30</v>
      </c>
      <c r="O21" s="100"/>
      <c r="P21" s="100"/>
      <c r="Q21" s="100"/>
      <c r="R21" s="100"/>
      <c r="S21" s="100"/>
      <c r="T21" s="100"/>
      <c r="U21" s="162"/>
      <c r="V21" s="163">
        <f t="shared" ref="V21:AA21" si="4">IF(ISNUMBER(V17),IF(VolumeCorr3=TRUE,IF(UnknownSample3=FALSE,V17/V23,V17/V23/$M$12),IF(UnknownSample3=FALSE,V17,V17/$M$12)),"")</f>
        <v>147.82946599999997</v>
      </c>
      <c r="W21" s="163">
        <f t="shared" si="4"/>
        <v>402.38648060453392</v>
      </c>
      <c r="X21" s="163">
        <f t="shared" si="4"/>
        <v>1638.6149001936633</v>
      </c>
      <c r="Y21" s="163">
        <f t="shared" si="4"/>
        <v>421.41405317937279</v>
      </c>
      <c r="Z21" s="163">
        <f t="shared" si="4"/>
        <v>1692.7465457724611</v>
      </c>
      <c r="AA21" s="163">
        <f t="shared" si="4"/>
        <v>142.95201007438882</v>
      </c>
      <c r="AB21" s="164"/>
      <c r="AC21" s="165"/>
      <c r="AD21" s="165"/>
      <c r="AH21" s="165"/>
      <c r="AI21" s="165"/>
      <c r="AV21" s="67"/>
      <c r="BA21" s="132"/>
    </row>
    <row r="22" spans="1:53" s="76" customFormat="1" ht="15" x14ac:dyDescent="0.25">
      <c r="A22" s="225" t="s">
        <v>117</v>
      </c>
      <c r="B22" s="226" t="s">
        <v>129</v>
      </c>
      <c r="C22" s="135"/>
      <c r="E22" s="135"/>
      <c r="F22" s="137"/>
      <c r="G22" s="135"/>
      <c r="I22" s="166" t="b">
        <v>1</v>
      </c>
      <c r="L22" s="100"/>
      <c r="M22" s="160" t="s">
        <v>98</v>
      </c>
      <c r="N22" s="161" t="s">
        <v>30</v>
      </c>
      <c r="O22" s="100"/>
      <c r="P22" s="100"/>
      <c r="Q22" s="100"/>
      <c r="R22" s="100"/>
      <c r="S22" s="100"/>
      <c r="T22" s="100"/>
      <c r="U22" s="162"/>
      <c r="V22" s="163">
        <f>V21-$AA$21</f>
        <v>4.8774559256111445</v>
      </c>
      <c r="W22" s="163">
        <f t="shared" ref="W22:AA22" si="5">W21-$AA$21</f>
        <v>259.43447053014506</v>
      </c>
      <c r="X22" s="163">
        <f t="shared" si="5"/>
        <v>1495.6628901192744</v>
      </c>
      <c r="Y22" s="163">
        <f t="shared" si="5"/>
        <v>278.46204310498399</v>
      </c>
      <c r="Z22" s="163">
        <f t="shared" si="5"/>
        <v>1549.7945356980722</v>
      </c>
      <c r="AA22" s="163">
        <f t="shared" si="5"/>
        <v>0</v>
      </c>
      <c r="AB22" s="164"/>
      <c r="AV22" s="67"/>
      <c r="BA22" s="132"/>
    </row>
    <row r="23" spans="1:53" s="76" customFormat="1" x14ac:dyDescent="0.2">
      <c r="A23" s="227" t="s">
        <v>118</v>
      </c>
      <c r="B23" s="228" t="s">
        <v>128</v>
      </c>
      <c r="C23" s="135"/>
      <c r="D23" s="135"/>
      <c r="E23" s="135"/>
      <c r="F23" s="135"/>
      <c r="G23" s="135"/>
      <c r="L23" s="100"/>
      <c r="M23" s="100" t="s">
        <v>32</v>
      </c>
      <c r="N23" s="100"/>
      <c r="O23" s="100"/>
      <c r="P23" s="100"/>
      <c r="Q23" s="100"/>
      <c r="R23" s="100"/>
      <c r="S23" s="100"/>
      <c r="T23" s="100"/>
      <c r="U23" s="100"/>
      <c r="V23" s="35">
        <f>IF(ISNUMBER(V8),1-(1*V8/1000)/$M$14,1)</f>
        <v>1</v>
      </c>
      <c r="W23" s="36">
        <f>IF(ISNUMBER(W8),V23-(V23*W8/1000)/$M$14,V23)</f>
        <v>0.99250000000000005</v>
      </c>
      <c r="X23" s="36">
        <f>IF(ISNUMBER(X8),W23-(W23*X8/1000)/$M$14,W23)</f>
        <v>0.98753750000000007</v>
      </c>
      <c r="Y23" s="36">
        <f>IF(ISNUMBER(Y8),X23-(X23*Y8/1000)/$M$14,X23)</f>
        <v>0.98457488750000011</v>
      </c>
      <c r="Z23" s="36">
        <f>IF(ISNUMBER(Z8),Y23-(Y23*Z8/1000)/$M$14,Y23)</f>
        <v>0.98408260005625015</v>
      </c>
      <c r="AA23" s="36">
        <f>IF(ISNUMBER(AA8),Z23-(Z23*AA8/1000)/$M$14,Z23)</f>
        <v>0.98113035225608136</v>
      </c>
      <c r="AB23" s="151"/>
      <c r="AC23" s="62"/>
      <c r="AD23" s="62"/>
      <c r="AE23" s="5"/>
      <c r="AV23" s="67"/>
      <c r="BA23" s="132"/>
    </row>
    <row r="24" spans="1:53" s="76" customFormat="1" x14ac:dyDescent="0.2">
      <c r="A24" s="229" t="s">
        <v>119</v>
      </c>
      <c r="B24" s="5" t="s">
        <v>16</v>
      </c>
      <c r="D24" s="135"/>
      <c r="E24" s="135"/>
      <c r="F24" s="135"/>
      <c r="G24" s="135"/>
      <c r="L24" s="6"/>
      <c r="M24" s="6"/>
      <c r="N24" s="6"/>
      <c r="O24" s="6"/>
      <c r="P24" s="6"/>
      <c r="Q24" s="6"/>
      <c r="R24" s="6"/>
      <c r="S24" s="6"/>
      <c r="T24" s="6"/>
      <c r="U24" s="6"/>
      <c r="V24" s="32"/>
      <c r="W24" s="33"/>
      <c r="X24" s="33"/>
      <c r="Y24" s="33"/>
      <c r="Z24" s="33"/>
      <c r="AA24" s="32"/>
      <c r="AB24" s="151"/>
      <c r="AC24" s="62"/>
      <c r="AD24" s="62"/>
      <c r="AE24" s="167"/>
      <c r="AV24" s="67"/>
      <c r="BA24" s="132"/>
    </row>
    <row r="25" spans="1:53" s="76" customFormat="1" x14ac:dyDescent="0.2">
      <c r="A25" s="227"/>
      <c r="B25" s="228"/>
      <c r="C25" s="135"/>
      <c r="D25" s="135"/>
      <c r="E25" s="135"/>
      <c r="F25" s="135"/>
      <c r="G25" s="135"/>
      <c r="L25" s="6"/>
      <c r="M25" s="46"/>
      <c r="N25" s="46"/>
      <c r="O25" s="6"/>
      <c r="P25" s="6"/>
      <c r="Q25" s="6"/>
      <c r="R25" s="6"/>
      <c r="S25" s="6"/>
      <c r="T25" s="6"/>
      <c r="U25" s="99"/>
      <c r="V25" s="33"/>
      <c r="W25" s="33"/>
      <c r="X25" s="33"/>
      <c r="Y25" s="33"/>
      <c r="Z25" s="33"/>
      <c r="AA25" s="33"/>
      <c r="AB25" s="155"/>
      <c r="AC25" s="62"/>
      <c r="AD25" s="62"/>
      <c r="AE25" s="63"/>
      <c r="AV25" s="67"/>
      <c r="BA25" s="132"/>
    </row>
    <row r="26" spans="1:53" s="76" customFormat="1" ht="14.25" x14ac:dyDescent="0.2">
      <c r="B26" s="102"/>
      <c r="C26" s="67"/>
      <c r="D26" s="103"/>
      <c r="E26" s="103"/>
      <c r="F26" s="103"/>
      <c r="G26" s="103"/>
      <c r="L26" s="230" t="s">
        <v>120</v>
      </c>
      <c r="M26" s="168"/>
      <c r="N26" s="110"/>
      <c r="O26" s="168"/>
      <c r="P26" s="168"/>
      <c r="Q26" s="168"/>
      <c r="R26" s="168"/>
      <c r="S26" s="168"/>
      <c r="T26" s="168"/>
      <c r="U26" s="110"/>
      <c r="V26" s="169"/>
      <c r="W26" s="176"/>
      <c r="X26" s="176"/>
      <c r="Y26" s="176"/>
      <c r="Z26" s="176"/>
      <c r="AA26" s="176"/>
      <c r="AB26" s="151"/>
      <c r="AC26" s="62"/>
      <c r="AD26" s="62"/>
      <c r="AE26" s="170"/>
      <c r="AV26" s="67"/>
      <c r="BA26" s="132"/>
    </row>
    <row r="27" spans="1:53" s="76" customFormat="1" x14ac:dyDescent="0.2">
      <c r="A27" s="102"/>
      <c r="B27" s="104"/>
      <c r="C27" s="105"/>
      <c r="D27" s="106"/>
      <c r="E27" s="107"/>
      <c r="F27" s="108"/>
      <c r="G27" s="106"/>
      <c r="L27" s="171"/>
      <c r="M27" s="168"/>
      <c r="N27" s="168"/>
      <c r="O27" s="168"/>
      <c r="P27" s="168"/>
      <c r="Q27" s="168"/>
      <c r="R27" s="168"/>
      <c r="S27" s="168"/>
      <c r="T27" s="168"/>
      <c r="U27" s="38" t="s">
        <v>7</v>
      </c>
      <c r="V27" s="39" t="s">
        <v>19</v>
      </c>
      <c r="W27" s="40" t="s">
        <v>20</v>
      </c>
      <c r="X27" s="41" t="s">
        <v>21</v>
      </c>
      <c r="Y27" s="40" t="s">
        <v>22</v>
      </c>
      <c r="Z27" s="42" t="s">
        <v>23</v>
      </c>
      <c r="AA27" s="39" t="s">
        <v>24</v>
      </c>
      <c r="AB27" s="172"/>
      <c r="AC27" s="62"/>
      <c r="AD27" s="62"/>
      <c r="AE27" s="5"/>
      <c r="AV27" s="67"/>
      <c r="BA27" s="132"/>
    </row>
    <row r="28" spans="1:53" s="76" customFormat="1" x14ac:dyDescent="0.2">
      <c r="A28" s="109"/>
      <c r="B28" s="228"/>
      <c r="C28" s="135"/>
      <c r="D28" s="135"/>
      <c r="E28" s="135"/>
      <c r="F28" s="135"/>
      <c r="G28" s="135"/>
      <c r="L28" s="168"/>
      <c r="M28" s="173"/>
      <c r="N28" s="174"/>
      <c r="O28" s="231"/>
      <c r="P28" s="231"/>
      <c r="Q28" s="231"/>
      <c r="R28" s="231"/>
      <c r="S28" s="231"/>
      <c r="T28" s="231"/>
      <c r="U28" s="175"/>
      <c r="V28" s="176"/>
      <c r="W28" s="176"/>
      <c r="X28" s="176"/>
      <c r="Y28" s="176"/>
      <c r="Z28" s="176"/>
      <c r="AA28" s="176"/>
      <c r="AB28" s="151"/>
      <c r="AC28" s="62"/>
      <c r="AD28" s="62"/>
      <c r="AV28" s="67"/>
      <c r="BA28" s="132"/>
    </row>
    <row r="29" spans="1:53" s="76" customFormat="1" ht="15" x14ac:dyDescent="0.25">
      <c r="A29" s="102" t="s">
        <v>39</v>
      </c>
      <c r="B29" s="228"/>
      <c r="C29" s="135"/>
      <c r="D29" s="135"/>
      <c r="E29" s="135"/>
      <c r="F29" s="135"/>
      <c r="G29" s="135"/>
      <c r="L29" s="168"/>
      <c r="M29" s="217" t="s">
        <v>104</v>
      </c>
      <c r="N29" s="175" t="s">
        <v>31</v>
      </c>
      <c r="O29" s="231"/>
      <c r="P29" s="231"/>
      <c r="Q29" s="231"/>
      <c r="R29" s="231"/>
      <c r="S29" s="231"/>
      <c r="T29" s="231"/>
      <c r="U29" s="175"/>
      <c r="V29" s="178">
        <f>V58</f>
        <v>8.754496015680506E-2</v>
      </c>
      <c r="W29" s="178">
        <f t="shared" ref="W29:AA29" si="6">W58</f>
        <v>0.11349243554884307</v>
      </c>
      <c r="X29" s="178">
        <f t="shared" si="6"/>
        <v>0.10081476573727979</v>
      </c>
      <c r="Y29" s="178">
        <f t="shared" si="6"/>
        <v>0.26179457988081895</v>
      </c>
      <c r="Z29" s="178">
        <f t="shared" si="6"/>
        <v>0.35072942753239766</v>
      </c>
      <c r="AA29" s="178">
        <f t="shared" si="6"/>
        <v>0.6899106927512918</v>
      </c>
      <c r="AB29" s="179"/>
      <c r="AC29" s="62"/>
      <c r="AD29" s="62"/>
      <c r="AV29" s="67"/>
      <c r="BA29" s="132"/>
    </row>
    <row r="30" spans="1:53" s="76" customFormat="1" ht="15" x14ac:dyDescent="0.25">
      <c r="A30" s="133"/>
      <c r="B30" s="228"/>
      <c r="C30" s="135"/>
      <c r="D30" s="135"/>
      <c r="E30" s="135"/>
      <c r="F30" s="135"/>
      <c r="G30" s="135"/>
      <c r="L30" s="168"/>
      <c r="M30" s="177" t="s">
        <v>99</v>
      </c>
      <c r="N30" s="175" t="s">
        <v>30</v>
      </c>
      <c r="O30" s="231"/>
      <c r="P30" s="231"/>
      <c r="Q30" s="231"/>
      <c r="R30" s="231"/>
      <c r="S30" s="231"/>
      <c r="T30" s="231"/>
      <c r="U30" s="231"/>
      <c r="V30" s="178">
        <f t="shared" ref="V30" si="7">V62</f>
        <v>2.1886240039201263</v>
      </c>
      <c r="W30" s="178">
        <f>W62</f>
        <v>2.858751525159775</v>
      </c>
      <c r="X30" s="178">
        <f>X62</f>
        <v>2.5521756322488964</v>
      </c>
      <c r="Y30" s="178">
        <f>Y62</f>
        <v>6.6474014116274862</v>
      </c>
      <c r="Z30" s="178">
        <f t="shared" ref="Z30:AA30" si="8">Z62</f>
        <v>8.9100606878007476</v>
      </c>
      <c r="AA30" s="178">
        <f t="shared" si="8"/>
        <v>17.57948602764306</v>
      </c>
      <c r="AB30" s="179"/>
      <c r="AC30" s="62"/>
      <c r="AD30" s="62"/>
      <c r="AI30" s="143"/>
      <c r="AM30" s="143"/>
      <c r="AV30" s="67"/>
      <c r="BA30" s="132"/>
    </row>
    <row r="31" spans="1:53" s="76" customFormat="1" ht="15" x14ac:dyDescent="0.25">
      <c r="A31" s="227"/>
      <c r="B31" s="228"/>
      <c r="C31" s="135"/>
      <c r="D31" s="135"/>
      <c r="E31" s="135"/>
      <c r="F31" s="135"/>
      <c r="G31" s="135"/>
      <c r="L31" s="168"/>
      <c r="M31" s="177" t="s">
        <v>105</v>
      </c>
      <c r="N31" s="175" t="s">
        <v>30</v>
      </c>
      <c r="O31" s="168"/>
      <c r="P31" s="168"/>
      <c r="Q31" s="168"/>
      <c r="R31" s="168"/>
      <c r="S31" s="168"/>
      <c r="T31" s="168"/>
      <c r="U31" s="168"/>
      <c r="V31" s="178">
        <f>V30-$V$30</f>
        <v>0</v>
      </c>
      <c r="W31" s="178">
        <f t="shared" ref="W31:AA31" si="9">W30-$V$30</f>
        <v>0.67012752123964869</v>
      </c>
      <c r="X31" s="178">
        <f t="shared" si="9"/>
        <v>0.36355162832877008</v>
      </c>
      <c r="Y31" s="178">
        <f t="shared" si="9"/>
        <v>4.4587774077073599</v>
      </c>
      <c r="Z31" s="178">
        <f t="shared" si="9"/>
        <v>6.7214366838806212</v>
      </c>
      <c r="AA31" s="178">
        <f t="shared" si="9"/>
        <v>15.390862023722935</v>
      </c>
      <c r="AB31" s="179"/>
      <c r="AC31" s="62"/>
      <c r="AD31" s="62"/>
      <c r="AI31" s="143"/>
      <c r="AM31" s="143"/>
      <c r="AV31" s="67"/>
      <c r="BA31" s="132"/>
    </row>
    <row r="32" spans="1:53" s="76" customFormat="1" ht="14.25" x14ac:dyDescent="0.25">
      <c r="A32" s="227"/>
      <c r="B32" s="228"/>
      <c r="C32" s="135"/>
      <c r="D32" s="135"/>
      <c r="E32" s="135"/>
      <c r="F32" s="135"/>
      <c r="G32" s="135"/>
      <c r="L32" s="168"/>
      <c r="M32" s="177" t="s">
        <v>100</v>
      </c>
      <c r="N32" s="175" t="s">
        <v>1</v>
      </c>
      <c r="O32" s="231"/>
      <c r="P32" s="231"/>
      <c r="Q32" s="231"/>
      <c r="R32" s="231"/>
      <c r="S32" s="231"/>
      <c r="T32" s="231"/>
      <c r="U32" s="175"/>
      <c r="V32" s="178">
        <f>V30/V21</f>
        <v>1.4805059256049311E-2</v>
      </c>
      <c r="W32" s="178">
        <f t="shared" ref="W32:AA32" si="10">W30/W21</f>
        <v>7.1044919820985753E-3</v>
      </c>
      <c r="X32" s="178">
        <f t="shared" si="10"/>
        <v>1.5575200933100645E-3</v>
      </c>
      <c r="Y32" s="178">
        <f t="shared" si="10"/>
        <v>1.577403829197422E-2</v>
      </c>
      <c r="Z32" s="178">
        <f t="shared" si="10"/>
        <v>5.2636708726732425E-3</v>
      </c>
      <c r="AA32" s="178">
        <f t="shared" si="10"/>
        <v>0.12297473829500624</v>
      </c>
      <c r="AB32" s="179"/>
      <c r="AC32" s="62"/>
      <c r="AD32" s="62"/>
      <c r="AM32" s="62"/>
      <c r="AV32" s="67"/>
      <c r="BA32" s="132"/>
    </row>
    <row r="33" spans="1:53" s="76" customFormat="1" x14ac:dyDescent="0.2">
      <c r="A33" s="227"/>
      <c r="B33" s="228"/>
      <c r="C33" s="135"/>
      <c r="D33" s="135"/>
      <c r="E33" s="135"/>
      <c r="F33" s="135"/>
      <c r="G33" s="135"/>
      <c r="AC33" s="62"/>
      <c r="AD33" s="62"/>
      <c r="AE33" s="5"/>
      <c r="AM33" s="62"/>
      <c r="AV33" s="67"/>
      <c r="BA33" s="132"/>
    </row>
    <row r="34" spans="1:53" s="76" customFormat="1" ht="14.25" x14ac:dyDescent="0.2">
      <c r="A34" s="227"/>
      <c r="B34" s="228"/>
      <c r="C34" s="135"/>
      <c r="D34" s="135"/>
      <c r="E34" s="135"/>
      <c r="F34" s="135"/>
      <c r="G34" s="135"/>
      <c r="L34" s="221" t="s">
        <v>121</v>
      </c>
      <c r="M34" s="73"/>
      <c r="N34" s="73"/>
      <c r="U34" s="73" t="s">
        <v>6</v>
      </c>
      <c r="V34" s="73"/>
      <c r="W34" s="73"/>
      <c r="X34" s="73"/>
      <c r="Y34" s="73"/>
      <c r="Z34" s="73"/>
      <c r="AA34" s="73"/>
      <c r="AC34" s="62"/>
      <c r="AD34" s="62"/>
      <c r="AE34" s="167"/>
      <c r="AM34" s="180"/>
      <c r="AV34" s="67"/>
      <c r="BA34" s="132"/>
    </row>
    <row r="35" spans="1:53" s="76" customFormat="1" x14ac:dyDescent="0.2">
      <c r="A35" s="227"/>
      <c r="B35" s="228"/>
      <c r="C35" s="135"/>
      <c r="D35" s="135"/>
      <c r="E35" s="135"/>
      <c r="F35" s="135"/>
      <c r="G35" s="135"/>
      <c r="U35" s="73" t="s">
        <v>2</v>
      </c>
      <c r="V35" s="73" t="s">
        <v>3</v>
      </c>
      <c r="W35" s="73">
        <v>2</v>
      </c>
      <c r="X35" s="73">
        <v>3</v>
      </c>
      <c r="Y35" s="73">
        <v>4</v>
      </c>
      <c r="Z35" s="73">
        <v>5</v>
      </c>
      <c r="AA35" s="73">
        <v>6</v>
      </c>
      <c r="AB35" s="73"/>
      <c r="AC35" s="62"/>
      <c r="AD35" s="62"/>
      <c r="AE35" s="63"/>
      <c r="AM35" s="62"/>
      <c r="AV35" s="67"/>
      <c r="BA35" s="132"/>
    </row>
    <row r="36" spans="1:53" s="76" customFormat="1" ht="14.25" x14ac:dyDescent="0.25">
      <c r="A36" s="227"/>
      <c r="B36" s="228"/>
      <c r="C36" s="135"/>
      <c r="D36" s="135"/>
      <c r="E36" s="135"/>
      <c r="F36" s="135"/>
      <c r="G36" s="135"/>
      <c r="L36" s="181" t="s">
        <v>25</v>
      </c>
      <c r="M36" s="181"/>
      <c r="N36" s="181"/>
      <c r="O36" s="94"/>
      <c r="P36" s="94"/>
      <c r="Q36" s="94"/>
      <c r="R36" s="94"/>
      <c r="S36" s="94"/>
      <c r="T36" s="94"/>
      <c r="U36" s="212">
        <v>1.359</v>
      </c>
      <c r="V36" s="212">
        <v>1.0358000000000001</v>
      </c>
      <c r="W36" s="212">
        <v>1.0358000000000001</v>
      </c>
      <c r="X36" s="212">
        <v>1.0978000000000001</v>
      </c>
      <c r="Y36" s="212">
        <v>1.0978000000000001</v>
      </c>
      <c r="Z36" s="212">
        <v>1.0978000000000001</v>
      </c>
      <c r="AA36" s="212">
        <v>1.3603000000000001</v>
      </c>
      <c r="AB36" s="120"/>
      <c r="AC36" s="182" t="s">
        <v>9</v>
      </c>
      <c r="AD36" s="182"/>
      <c r="AE36" s="120"/>
      <c r="AF36" s="182"/>
      <c r="AG36" s="182"/>
      <c r="AV36" s="67"/>
      <c r="BA36" s="132"/>
    </row>
    <row r="37" spans="1:53" s="76" customFormat="1" x14ac:dyDescent="0.2">
      <c r="A37" s="227"/>
      <c r="B37" s="228"/>
      <c r="C37" s="135"/>
      <c r="D37" s="135"/>
      <c r="E37" s="135"/>
      <c r="F37" s="135"/>
      <c r="G37" s="135"/>
      <c r="W37" s="73"/>
      <c r="X37" s="73"/>
      <c r="Y37" s="73"/>
      <c r="Z37" s="73"/>
      <c r="AA37" s="73"/>
      <c r="AB37" s="73"/>
      <c r="AC37" s="182" t="s">
        <v>10</v>
      </c>
      <c r="AD37" s="62"/>
      <c r="AE37" s="5"/>
      <c r="AV37" s="67"/>
      <c r="BA37" s="132"/>
    </row>
    <row r="38" spans="1:53" s="76" customFormat="1" x14ac:dyDescent="0.2">
      <c r="A38" s="227"/>
      <c r="B38" s="228"/>
      <c r="C38" s="135"/>
      <c r="D38" s="135"/>
      <c r="E38" s="135"/>
      <c r="F38" s="135"/>
      <c r="G38" s="135"/>
      <c r="M38" s="74"/>
      <c r="U38" s="101"/>
      <c r="V38" s="101"/>
      <c r="W38" s="101"/>
      <c r="X38" s="101"/>
      <c r="Y38" s="101"/>
      <c r="Z38" s="101"/>
      <c r="AA38" s="101"/>
      <c r="AB38" s="75"/>
      <c r="AC38" s="62"/>
      <c r="AD38" s="62"/>
      <c r="AV38" s="67"/>
      <c r="BA38" s="132"/>
    </row>
    <row r="39" spans="1:53" s="76" customFormat="1" x14ac:dyDescent="0.2">
      <c r="A39" s="227"/>
      <c r="B39" s="228"/>
      <c r="C39" s="135"/>
      <c r="D39" s="135"/>
      <c r="E39" s="135"/>
      <c r="F39" s="135"/>
      <c r="G39" s="135"/>
      <c r="M39" s="74"/>
      <c r="U39" s="75"/>
      <c r="V39" s="75"/>
      <c r="W39" s="75"/>
      <c r="X39" s="75"/>
      <c r="Y39" s="75"/>
      <c r="Z39" s="75"/>
      <c r="AA39" s="75"/>
      <c r="AB39" s="75"/>
      <c r="AC39" s="62"/>
      <c r="AD39" s="62"/>
      <c r="AV39" s="67"/>
      <c r="BA39" s="132"/>
    </row>
    <row r="40" spans="1:53" s="76" customFormat="1" x14ac:dyDescent="0.2">
      <c r="A40" s="227"/>
      <c r="B40" s="228"/>
      <c r="C40" s="135"/>
      <c r="D40" s="135"/>
      <c r="E40" s="135"/>
      <c r="F40" s="135"/>
      <c r="G40" s="135"/>
      <c r="L40" s="74"/>
      <c r="U40" s="38" t="s">
        <v>7</v>
      </c>
      <c r="V40" s="39" t="s">
        <v>19</v>
      </c>
      <c r="W40" s="40" t="s">
        <v>20</v>
      </c>
      <c r="X40" s="41" t="s">
        <v>21</v>
      </c>
      <c r="Y40" s="40" t="s">
        <v>22</v>
      </c>
      <c r="Z40" s="42" t="s">
        <v>23</v>
      </c>
      <c r="AA40" s="39" t="s">
        <v>24</v>
      </c>
      <c r="AB40" s="113"/>
      <c r="AC40" s="62"/>
      <c r="AD40" s="62"/>
      <c r="AV40" s="67"/>
      <c r="BA40" s="132"/>
    </row>
    <row r="41" spans="1:53" s="76" customFormat="1" x14ac:dyDescent="0.2">
      <c r="A41" s="227"/>
      <c r="B41" s="228"/>
      <c r="C41" s="135"/>
      <c r="D41" s="135"/>
      <c r="E41" s="135"/>
      <c r="F41" s="135"/>
      <c r="G41" s="135"/>
      <c r="L41" s="212" t="s">
        <v>40</v>
      </c>
      <c r="M41" s="7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C41" s="62"/>
      <c r="AD41" s="62"/>
      <c r="AV41" s="67"/>
      <c r="BA41" s="132"/>
    </row>
    <row r="42" spans="1:53" s="76" customFormat="1" x14ac:dyDescent="0.2">
      <c r="A42" s="227"/>
      <c r="B42" s="228"/>
      <c r="C42" s="135"/>
      <c r="D42" s="135"/>
      <c r="E42" s="135"/>
      <c r="F42" s="135"/>
      <c r="G42" s="135"/>
      <c r="L42" s="13" t="s">
        <v>41</v>
      </c>
      <c r="M42" s="13" t="s">
        <v>42</v>
      </c>
      <c r="N42" s="14" t="s">
        <v>43</v>
      </c>
      <c r="O42" s="15"/>
      <c r="P42" s="15"/>
      <c r="Q42" s="15"/>
      <c r="R42" s="15" t="s">
        <v>46</v>
      </c>
      <c r="S42" s="15" t="s">
        <v>47</v>
      </c>
      <c r="T42" s="15" t="s">
        <v>48</v>
      </c>
      <c r="U42" s="15" t="s">
        <v>91</v>
      </c>
      <c r="V42" s="15" t="s">
        <v>19</v>
      </c>
      <c r="W42" s="15" t="s">
        <v>20</v>
      </c>
      <c r="X42" s="15" t="s">
        <v>21</v>
      </c>
      <c r="Y42" s="15" t="s">
        <v>22</v>
      </c>
      <c r="Z42" s="15" t="s">
        <v>23</v>
      </c>
      <c r="AA42" s="15" t="s">
        <v>24</v>
      </c>
      <c r="AC42" s="62"/>
      <c r="AD42" s="62"/>
      <c r="AV42" s="67"/>
      <c r="BA42" s="132"/>
    </row>
    <row r="43" spans="1:53" s="76" customFormat="1" x14ac:dyDescent="0.2">
      <c r="A43" s="227"/>
      <c r="B43" s="228"/>
      <c r="C43" s="135"/>
      <c r="D43" s="135"/>
      <c r="E43" s="135"/>
      <c r="F43" s="135"/>
      <c r="G43" s="135"/>
      <c r="L43" s="13" t="s">
        <v>49</v>
      </c>
      <c r="M43" s="16" t="s">
        <v>18</v>
      </c>
      <c r="N43" s="15"/>
      <c r="O43" s="15"/>
      <c r="P43" s="15"/>
      <c r="Q43" s="15"/>
      <c r="R43" s="15"/>
      <c r="S43" s="15" t="s">
        <v>52</v>
      </c>
      <c r="T43" s="15"/>
      <c r="U43" s="17" t="s">
        <v>92</v>
      </c>
      <c r="V43" s="17" t="s">
        <v>54</v>
      </c>
      <c r="W43" s="17" t="s">
        <v>55</v>
      </c>
      <c r="X43" s="17" t="s">
        <v>56</v>
      </c>
      <c r="Y43" s="17" t="s">
        <v>55</v>
      </c>
      <c r="Z43" s="17" t="s">
        <v>57</v>
      </c>
      <c r="AA43" s="17" t="s">
        <v>54</v>
      </c>
      <c r="AB43" s="134"/>
      <c r="AC43" s="62"/>
      <c r="AD43" s="62"/>
      <c r="AV43" s="67"/>
      <c r="BA43" s="132"/>
    </row>
    <row r="44" spans="1:53" s="76" customFormat="1" x14ac:dyDescent="0.2">
      <c r="A44" s="227"/>
      <c r="B44" s="228"/>
      <c r="C44" s="135"/>
      <c r="D44" s="135"/>
      <c r="E44" s="135"/>
      <c r="F44" s="135"/>
      <c r="G44" s="135"/>
      <c r="L44" s="16" t="s">
        <v>58</v>
      </c>
      <c r="M44" s="16" t="s">
        <v>59</v>
      </c>
      <c r="N44" s="15"/>
      <c r="O44" s="15"/>
      <c r="P44" s="15"/>
      <c r="Q44" s="15"/>
      <c r="R44" s="15"/>
      <c r="S44" s="15" t="s">
        <v>62</v>
      </c>
      <c r="T44" s="15"/>
      <c r="U44" s="19">
        <v>0</v>
      </c>
      <c r="V44" s="19">
        <v>0</v>
      </c>
      <c r="W44" s="19">
        <v>7</v>
      </c>
      <c r="X44" s="19">
        <v>2.5</v>
      </c>
      <c r="Y44" s="19">
        <v>0.1</v>
      </c>
      <c r="Z44" s="19">
        <v>0.5</v>
      </c>
      <c r="AA44" s="19">
        <v>2.5</v>
      </c>
      <c r="AB44" s="132"/>
      <c r="AC44" s="62"/>
      <c r="AD44" s="62"/>
      <c r="AV44" s="67"/>
      <c r="BA44" s="132"/>
    </row>
    <row r="45" spans="1:53" s="76" customFormat="1" x14ac:dyDescent="0.2">
      <c r="A45" s="227"/>
      <c r="B45" s="228"/>
      <c r="C45" s="135"/>
      <c r="D45" s="135"/>
      <c r="E45" s="135"/>
      <c r="F45" s="135"/>
      <c r="G45" s="135"/>
      <c r="L45" s="16" t="s">
        <v>63</v>
      </c>
      <c r="M45" s="16" t="s">
        <v>64</v>
      </c>
      <c r="N45" s="21"/>
      <c r="O45" s="15"/>
      <c r="P45" s="15"/>
      <c r="Q45" s="15"/>
      <c r="R45" s="15"/>
      <c r="S45" s="15" t="s">
        <v>67</v>
      </c>
      <c r="T45" s="15"/>
      <c r="U45" s="19">
        <v>0</v>
      </c>
      <c r="V45" s="19">
        <v>0</v>
      </c>
      <c r="W45" s="19">
        <v>15</v>
      </c>
      <c r="X45" s="19">
        <v>10</v>
      </c>
      <c r="Y45" s="19">
        <v>6</v>
      </c>
      <c r="Z45" s="19">
        <v>1</v>
      </c>
      <c r="AA45" s="19">
        <v>1</v>
      </c>
      <c r="AB45" s="132"/>
      <c r="AC45" s="62"/>
      <c r="AD45" s="62"/>
      <c r="AV45" s="67"/>
      <c r="BA45" s="132"/>
    </row>
    <row r="46" spans="1:53" s="76" customFormat="1" x14ac:dyDescent="0.2">
      <c r="A46" s="227"/>
      <c r="B46" s="228"/>
      <c r="C46" s="135"/>
      <c r="D46" s="135"/>
      <c r="E46" s="135"/>
      <c r="F46" s="135"/>
      <c r="G46" s="135"/>
      <c r="L46" s="16" t="s">
        <v>68</v>
      </c>
      <c r="M46" s="16" t="s">
        <v>69</v>
      </c>
      <c r="N46" s="21"/>
      <c r="O46" s="15"/>
      <c r="P46" s="15"/>
      <c r="Q46" s="15"/>
      <c r="R46" s="15"/>
      <c r="S46" s="15" t="s">
        <v>71</v>
      </c>
      <c r="T46" s="15"/>
      <c r="U46" s="19">
        <v>5.4398148148148144E-4</v>
      </c>
      <c r="V46" s="19">
        <v>6.6087962962962966E-3</v>
      </c>
      <c r="W46" s="19">
        <v>9.8148148148148144E-3</v>
      </c>
      <c r="X46" s="19">
        <v>1.3321759259259261E-2</v>
      </c>
      <c r="Y46" s="19">
        <v>1.9942129629629629E-2</v>
      </c>
      <c r="Z46" s="19">
        <v>2.6203703703703705E-2</v>
      </c>
      <c r="AA46" s="19">
        <v>3.3055555555555553E-2</v>
      </c>
      <c r="AB46" s="132"/>
      <c r="AC46" s="62"/>
      <c r="AD46" s="62"/>
      <c r="AV46" s="67"/>
      <c r="BA46" s="132"/>
    </row>
    <row r="47" spans="1:53" s="76" customFormat="1" x14ac:dyDescent="0.2">
      <c r="A47" s="227"/>
      <c r="B47" s="228"/>
      <c r="C47" s="135"/>
      <c r="D47" s="135"/>
      <c r="E47" s="135"/>
      <c r="F47" s="135"/>
      <c r="G47" s="135"/>
      <c r="L47" s="48" t="s">
        <v>72</v>
      </c>
      <c r="M47" s="48">
        <v>1</v>
      </c>
      <c r="N47" s="49"/>
      <c r="O47" s="15"/>
      <c r="P47" s="15"/>
      <c r="Q47" s="15"/>
      <c r="R47" s="15"/>
      <c r="S47" s="15" t="s">
        <v>75</v>
      </c>
      <c r="T47" s="15"/>
      <c r="U47" s="50">
        <v>8.7962962962962962E-4</v>
      </c>
      <c r="V47" s="50">
        <v>7.1412037037037043E-3</v>
      </c>
      <c r="W47" s="50">
        <v>1.1643518518518518E-2</v>
      </c>
      <c r="X47" s="50">
        <v>1.650462962962963E-2</v>
      </c>
      <c r="Y47" s="50">
        <v>2.1435185185185186E-2</v>
      </c>
      <c r="Z47" s="50">
        <v>2.7222222222222228E-2</v>
      </c>
      <c r="AA47" s="50">
        <v>3.5659722222222225E-2</v>
      </c>
      <c r="AB47" s="183"/>
      <c r="AC47" s="62"/>
      <c r="AD47" s="62"/>
      <c r="AV47" s="67"/>
      <c r="BA47" s="132"/>
    </row>
    <row r="48" spans="1:53" s="76" customFormat="1" x14ac:dyDescent="0.2">
      <c r="A48" s="227"/>
      <c r="B48" s="228"/>
      <c r="C48" s="135"/>
      <c r="D48" s="135"/>
      <c r="E48" s="135"/>
      <c r="F48" s="135"/>
      <c r="G48" s="135"/>
      <c r="L48" s="48" t="s">
        <v>76</v>
      </c>
      <c r="M48" s="48">
        <v>4</v>
      </c>
      <c r="N48" s="49"/>
      <c r="O48" s="15"/>
      <c r="P48" s="15"/>
      <c r="Q48" s="15"/>
      <c r="R48" s="15"/>
      <c r="S48" s="15" t="s">
        <v>78</v>
      </c>
      <c r="T48" s="15"/>
      <c r="U48" s="50">
        <v>15</v>
      </c>
      <c r="V48" s="50">
        <v>23</v>
      </c>
      <c r="W48" s="50">
        <v>78</v>
      </c>
      <c r="X48" s="50">
        <v>138</v>
      </c>
      <c r="Y48" s="50">
        <v>65</v>
      </c>
      <c r="Z48" s="50">
        <v>43</v>
      </c>
      <c r="AA48" s="50">
        <v>112</v>
      </c>
      <c r="AB48" s="183"/>
      <c r="AC48" s="62"/>
      <c r="AD48" s="62"/>
      <c r="AV48" s="67"/>
      <c r="BA48" s="132"/>
    </row>
    <row r="49" spans="1:53" s="76" customFormat="1" x14ac:dyDescent="0.2">
      <c r="A49" s="227"/>
      <c r="B49" s="228"/>
      <c r="C49" s="135"/>
      <c r="D49" s="135"/>
      <c r="E49" s="135"/>
      <c r="F49" s="135"/>
      <c r="G49" s="135"/>
      <c r="L49" s="15" t="s">
        <v>79</v>
      </c>
      <c r="M49" s="15">
        <v>0.04</v>
      </c>
      <c r="N49" s="15" t="s">
        <v>80</v>
      </c>
      <c r="O49" s="15" t="s">
        <v>81</v>
      </c>
      <c r="P49" s="15" t="s">
        <v>82</v>
      </c>
      <c r="Q49" s="15"/>
      <c r="R49" s="15"/>
      <c r="S49" s="14" t="s">
        <v>93</v>
      </c>
      <c r="T49" s="14" t="s">
        <v>66</v>
      </c>
      <c r="U49" s="52">
        <v>0.58889999999999998</v>
      </c>
      <c r="V49" s="52">
        <v>0.70799999999999996</v>
      </c>
      <c r="W49" s="52">
        <v>0.74919999999999998</v>
      </c>
      <c r="X49" s="52">
        <v>0.84230000000000005</v>
      </c>
      <c r="Y49" s="52">
        <v>1.1228</v>
      </c>
      <c r="Z49" s="52">
        <v>1.1934</v>
      </c>
      <c r="AA49" s="52">
        <v>1.9011</v>
      </c>
      <c r="AB49" s="184"/>
      <c r="AC49" s="62"/>
      <c r="AD49" s="62"/>
      <c r="AV49" s="67"/>
      <c r="BA49" s="132"/>
    </row>
    <row r="50" spans="1:53" s="76" customFormat="1" x14ac:dyDescent="0.2">
      <c r="A50" s="227"/>
      <c r="B50" s="228"/>
      <c r="C50" s="135"/>
      <c r="D50" s="135"/>
      <c r="E50" s="135"/>
      <c r="F50" s="135"/>
      <c r="G50" s="135"/>
      <c r="L50" s="15" t="s">
        <v>84</v>
      </c>
      <c r="M50" s="15">
        <v>0.08</v>
      </c>
      <c r="N50" s="15" t="s">
        <v>85</v>
      </c>
      <c r="O50" s="15"/>
      <c r="P50" s="15"/>
      <c r="Q50" s="15"/>
      <c r="R50" s="15" t="s">
        <v>88</v>
      </c>
      <c r="S50" s="14" t="s">
        <v>94</v>
      </c>
      <c r="T50" s="14" t="s">
        <v>8</v>
      </c>
      <c r="U50" s="52">
        <v>6.2E-2</v>
      </c>
      <c r="V50" s="52">
        <v>0.16500000000000001</v>
      </c>
      <c r="W50" s="52">
        <v>0.1905</v>
      </c>
      <c r="X50" s="52">
        <v>0.17949999999999999</v>
      </c>
      <c r="Y50" s="52">
        <v>0.35</v>
      </c>
      <c r="Z50" s="52">
        <v>0.44400000000000001</v>
      </c>
      <c r="AA50" s="52">
        <v>0.98499999999999999</v>
      </c>
      <c r="AB50" s="184"/>
      <c r="AC50" s="62"/>
      <c r="AD50" s="62"/>
      <c r="AV50" s="67"/>
      <c r="BA50" s="132"/>
    </row>
    <row r="51" spans="1:53" s="76" customFormat="1" x14ac:dyDescent="0.2">
      <c r="A51" s="227"/>
      <c r="B51" s="228"/>
      <c r="C51" s="135"/>
      <c r="D51" s="135"/>
      <c r="E51" s="135"/>
      <c r="F51" s="135"/>
      <c r="G51" s="135"/>
      <c r="L51" s="15" t="s">
        <v>35</v>
      </c>
      <c r="M51" s="48">
        <v>2</v>
      </c>
      <c r="N51" s="49" t="s">
        <v>36</v>
      </c>
      <c r="O51" s="15"/>
      <c r="P51" s="15"/>
      <c r="Q51" s="15"/>
      <c r="R51" s="15"/>
      <c r="S51" s="15"/>
      <c r="T51" s="15"/>
      <c r="U51" s="52"/>
      <c r="V51" s="52"/>
      <c r="W51" s="52"/>
      <c r="X51" s="52"/>
      <c r="Y51" s="52"/>
      <c r="Z51" s="52"/>
      <c r="AA51" s="52"/>
      <c r="AB51" s="184"/>
      <c r="AV51" s="67"/>
      <c r="BA51" s="132"/>
    </row>
    <row r="52" spans="1:53" s="76" customFormat="1" x14ac:dyDescent="0.2">
      <c r="A52" s="227"/>
      <c r="B52" s="228"/>
      <c r="C52" s="135"/>
      <c r="D52" s="135"/>
      <c r="E52" s="135"/>
      <c r="F52" s="135"/>
      <c r="G52" s="135"/>
      <c r="AV52" s="67"/>
      <c r="BA52" s="132"/>
    </row>
    <row r="53" spans="1:53" s="76" customFormat="1" ht="15.75" x14ac:dyDescent="0.25">
      <c r="A53" s="227"/>
      <c r="B53" s="228"/>
      <c r="C53" s="135"/>
      <c r="D53" s="135"/>
      <c r="E53" s="135"/>
      <c r="F53" s="135"/>
      <c r="G53" s="135"/>
      <c r="M53" s="239" t="s">
        <v>109</v>
      </c>
      <c r="N53" s="242" t="s">
        <v>112</v>
      </c>
      <c r="U53" s="185">
        <f>$W$66*U49+$X$66</f>
        <v>7.7024259999999997E-2</v>
      </c>
      <c r="V53" s="185">
        <f t="shared" ref="V53:AA53" si="11">$W$66*V49+$X$66</f>
        <v>7.5047200000000008E-2</v>
      </c>
      <c r="W53" s="185">
        <f t="shared" si="11"/>
        <v>7.4363280000000004E-2</v>
      </c>
      <c r="X53" s="185">
        <f t="shared" si="11"/>
        <v>7.2817820000000005E-2</v>
      </c>
      <c r="Y53" s="185">
        <f t="shared" si="11"/>
        <v>6.8161520000000003E-2</v>
      </c>
      <c r="Z53" s="185">
        <f t="shared" si="11"/>
        <v>6.6989560000000004E-2</v>
      </c>
      <c r="AA53" s="185">
        <f t="shared" si="11"/>
        <v>5.5241740000000004E-2</v>
      </c>
      <c r="AB53" s="185"/>
      <c r="AV53" s="67"/>
      <c r="BA53" s="132"/>
    </row>
    <row r="54" spans="1:53" s="76" customFormat="1" ht="14.25" x14ac:dyDescent="0.25">
      <c r="A54" s="227"/>
      <c r="B54" s="228"/>
      <c r="C54" s="135"/>
      <c r="D54" s="135"/>
      <c r="E54" s="135"/>
      <c r="F54" s="135"/>
      <c r="G54" s="135"/>
      <c r="M54" s="239" t="s">
        <v>108</v>
      </c>
      <c r="N54" s="242"/>
      <c r="U54" s="186">
        <f>(($W67*U12+$X67)/($W67*$U12+$X67))</f>
        <v>1</v>
      </c>
      <c r="V54" s="186">
        <f t="shared" ref="V54:AA54" si="12">(($W67*V12+$X67)/($W67*$U12+$X67))</f>
        <v>0.99032249397154481</v>
      </c>
      <c r="W54" s="186">
        <f t="shared" si="12"/>
        <v>0.98092143405331689</v>
      </c>
      <c r="X54" s="186">
        <f t="shared" si="12"/>
        <v>0.94517454894439601</v>
      </c>
      <c r="Y54" s="186">
        <f t="shared" si="12"/>
        <v>0.91843477385535044</v>
      </c>
      <c r="Z54" s="186">
        <f t="shared" si="12"/>
        <v>0.88027499292328237</v>
      </c>
      <c r="AA54" s="186">
        <f t="shared" si="12"/>
        <v>0.84201700834220139</v>
      </c>
      <c r="AB54" s="186"/>
      <c r="AV54" s="67"/>
      <c r="BA54" s="132"/>
    </row>
    <row r="55" spans="1:53" s="76" customFormat="1" x14ac:dyDescent="0.2">
      <c r="A55" s="227"/>
      <c r="B55" s="228"/>
      <c r="C55" s="135"/>
      <c r="D55" s="135"/>
      <c r="E55" s="135"/>
      <c r="F55" s="135"/>
      <c r="G55" s="135"/>
      <c r="M55" s="239"/>
      <c r="N55" s="242"/>
      <c r="AV55" s="67"/>
      <c r="BA55" s="132"/>
    </row>
    <row r="56" spans="1:53" s="76" customFormat="1" ht="15.75" x14ac:dyDescent="0.25">
      <c r="A56" s="227"/>
      <c r="B56" s="228"/>
      <c r="C56" s="135"/>
      <c r="D56" s="135"/>
      <c r="E56" s="135"/>
      <c r="F56" s="135"/>
      <c r="G56" s="135"/>
      <c r="M56" s="240" t="s">
        <v>107</v>
      </c>
      <c r="N56" s="242" t="s">
        <v>112</v>
      </c>
      <c r="U56" s="186">
        <f>U54*U53</f>
        <v>7.7024259999999997E-2</v>
      </c>
      <c r="V56" s="186">
        <f>V54*V53</f>
        <v>7.4320930269581323E-2</v>
      </c>
      <c r="W56" s="186">
        <f t="shared" ref="W56" si="13">W54*W53</f>
        <v>7.2944535258508345E-2</v>
      </c>
      <c r="X56" s="186">
        <f>X54*X53</f>
        <v>6.8825550173614219E-2</v>
      </c>
      <c r="Y56" s="186">
        <f t="shared" ref="Y56:AA56" si="14">Y54*Y53</f>
        <v>6.2601910206836947E-2</v>
      </c>
      <c r="Z56" s="186">
        <f t="shared" si="14"/>
        <v>5.8969234454933801E-2</v>
      </c>
      <c r="AA56" s="186">
        <f t="shared" si="14"/>
        <v>4.6514484650417721E-2</v>
      </c>
      <c r="AB56" s="186"/>
      <c r="AV56" s="67"/>
      <c r="BA56" s="132"/>
    </row>
    <row r="57" spans="1:53" s="76" customFormat="1" ht="15.75" x14ac:dyDescent="0.25">
      <c r="A57" s="227"/>
      <c r="B57" s="228"/>
      <c r="C57" s="135"/>
      <c r="D57" s="135"/>
      <c r="E57" s="135"/>
      <c r="F57" s="135"/>
      <c r="G57" s="135"/>
      <c r="M57" s="240" t="s">
        <v>106</v>
      </c>
      <c r="N57" s="242" t="s">
        <v>112</v>
      </c>
      <c r="U57" s="186">
        <f>U50-U56</f>
        <v>-1.5024259999999998E-2</v>
      </c>
      <c r="V57" s="186">
        <f>V50-V56</f>
        <v>9.0679069730418685E-2</v>
      </c>
      <c r="W57" s="186">
        <f t="shared" ref="W57" si="15">W50-W56</f>
        <v>0.11755546474149166</v>
      </c>
      <c r="X57" s="186">
        <f>X50-X56</f>
        <v>0.11067444982638577</v>
      </c>
      <c r="Y57" s="186">
        <f t="shared" ref="Y57:AA57" si="16">Y50-Y56</f>
        <v>0.28739808979316306</v>
      </c>
      <c r="Z57" s="186">
        <f t="shared" si="16"/>
        <v>0.38503076554506621</v>
      </c>
      <c r="AA57" s="186">
        <f t="shared" si="16"/>
        <v>0.93848551534958224</v>
      </c>
      <c r="AB57" s="186"/>
      <c r="AV57" s="67"/>
      <c r="BA57" s="132"/>
    </row>
    <row r="58" spans="1:53" s="76" customFormat="1" ht="15.75" x14ac:dyDescent="0.25">
      <c r="A58" s="227"/>
      <c r="B58" s="228"/>
      <c r="C58" s="135"/>
      <c r="D58" s="135"/>
      <c r="E58" s="135"/>
      <c r="F58" s="135"/>
      <c r="G58" s="135"/>
      <c r="M58" s="241" t="s">
        <v>138</v>
      </c>
      <c r="N58" s="243" t="s">
        <v>31</v>
      </c>
      <c r="U58" s="89">
        <f>U57/U36</f>
        <v>-1.1055378955114053E-2</v>
      </c>
      <c r="V58" s="89">
        <f>V57/V36</f>
        <v>8.754496015680506E-2</v>
      </c>
      <c r="W58" s="89">
        <f>W57/W36</f>
        <v>0.11349243554884307</v>
      </c>
      <c r="X58" s="89">
        <f>X57/X36</f>
        <v>0.10081476573727979</v>
      </c>
      <c r="Y58" s="89">
        <f t="shared" ref="Y58:AA58" si="17">Y57/Y36</f>
        <v>0.26179457988081895</v>
      </c>
      <c r="Z58" s="89">
        <f t="shared" si="17"/>
        <v>0.35072942753239766</v>
      </c>
      <c r="AA58" s="89">
        <f t="shared" si="17"/>
        <v>0.6899106927512918</v>
      </c>
      <c r="AB58" s="89"/>
      <c r="AV58" s="67"/>
      <c r="BA58" s="132"/>
    </row>
    <row r="59" spans="1:53" s="76" customFormat="1" x14ac:dyDescent="0.2">
      <c r="A59" s="227"/>
      <c r="B59" s="228"/>
      <c r="C59" s="135"/>
      <c r="D59" s="135"/>
      <c r="E59" s="135"/>
      <c r="F59" s="135"/>
      <c r="G59" s="135"/>
      <c r="M59" s="240"/>
      <c r="N59" s="243"/>
      <c r="U59" s="186"/>
      <c r="V59" s="186"/>
      <c r="W59" s="186"/>
      <c r="X59" s="186"/>
      <c r="Y59" s="186"/>
      <c r="Z59" s="186"/>
      <c r="AA59" s="186"/>
      <c r="AB59" s="186"/>
      <c r="AV59" s="67"/>
      <c r="BA59" s="132"/>
    </row>
    <row r="60" spans="1:53" s="76" customFormat="1" x14ac:dyDescent="0.2">
      <c r="A60" s="227"/>
      <c r="B60" s="228"/>
      <c r="C60" s="135"/>
      <c r="D60" s="135"/>
      <c r="E60" s="135"/>
      <c r="F60" s="135"/>
      <c r="G60" s="135"/>
      <c r="M60" s="244"/>
      <c r="N60" s="245"/>
      <c r="U60" s="90"/>
      <c r="V60" s="90"/>
      <c r="W60" s="90"/>
      <c r="X60" s="90"/>
      <c r="Y60" s="90"/>
      <c r="Z60" s="90"/>
      <c r="AA60" s="90"/>
      <c r="AB60" s="90"/>
      <c r="AV60" s="67"/>
      <c r="BA60" s="132"/>
    </row>
    <row r="61" spans="1:53" s="76" customFormat="1" x14ac:dyDescent="0.2">
      <c r="A61" s="64"/>
      <c r="B61" s="65"/>
      <c r="C61" s="66"/>
      <c r="D61" s="66"/>
      <c r="E61" s="66"/>
      <c r="F61" s="67"/>
      <c r="G61" s="67"/>
      <c r="H61" s="5"/>
      <c r="I61" s="5"/>
      <c r="L61" s="187"/>
      <c r="M61" s="244"/>
      <c r="N61" s="245"/>
      <c r="U61" s="38" t="s">
        <v>7</v>
      </c>
      <c r="V61" s="39" t="s">
        <v>19</v>
      </c>
      <c r="W61" s="40" t="s">
        <v>20</v>
      </c>
      <c r="X61" s="41" t="s">
        <v>21</v>
      </c>
      <c r="Y61" s="40" t="s">
        <v>22</v>
      </c>
      <c r="Z61" s="42" t="s">
        <v>23</v>
      </c>
      <c r="AA61" s="39" t="s">
        <v>24</v>
      </c>
      <c r="AB61" s="113"/>
      <c r="AS61" s="67"/>
      <c r="AX61" s="132"/>
    </row>
    <row r="62" spans="1:53" s="76" customFormat="1" ht="15.75" x14ac:dyDescent="0.25">
      <c r="A62" s="188"/>
      <c r="F62" s="67"/>
      <c r="G62" s="5"/>
      <c r="H62" s="5"/>
      <c r="I62" s="5"/>
      <c r="L62" s="189"/>
      <c r="M62" s="241" t="s">
        <v>110</v>
      </c>
      <c r="N62" s="243" t="s">
        <v>30</v>
      </c>
      <c r="U62" s="190"/>
      <c r="V62" s="190">
        <f t="shared" ref="V62:AA62" si="18">IF(ISNUMBER(V58),IF(VolumeCorr3=TRUE,IF(UnknownSample3=FALSE,V58/V23,V58/V23/$M$12),IF(UnknownSample3=FALSE,V58,V58/$M$12)),"")</f>
        <v>2.1886240039201263</v>
      </c>
      <c r="W62" s="190">
        <f t="shared" si="18"/>
        <v>2.858751525159775</v>
      </c>
      <c r="X62" s="190">
        <f t="shared" si="18"/>
        <v>2.5521756322488964</v>
      </c>
      <c r="Y62" s="190">
        <f t="shared" si="18"/>
        <v>6.6474014116274862</v>
      </c>
      <c r="Z62" s="190">
        <f t="shared" si="18"/>
        <v>8.9100606878007476</v>
      </c>
      <c r="AA62" s="190">
        <f t="shared" si="18"/>
        <v>17.57948602764306</v>
      </c>
      <c r="AB62" s="58"/>
      <c r="AC62" s="6"/>
      <c r="AD62" s="6"/>
      <c r="AE62" s="6"/>
      <c r="AF62" s="6"/>
      <c r="AG62" s="6"/>
      <c r="AS62" s="67"/>
      <c r="AX62" s="132"/>
    </row>
    <row r="63" spans="1:53" s="76" customFormat="1" x14ac:dyDescent="0.2">
      <c r="A63" s="188"/>
      <c r="B63" s="182"/>
      <c r="F63" s="67"/>
      <c r="G63" s="5"/>
      <c r="H63" s="5"/>
      <c r="I63" s="5"/>
      <c r="L63" s="5"/>
      <c r="M63" s="246"/>
      <c r="N63" s="247"/>
      <c r="U63" s="192"/>
      <c r="V63" s="192"/>
      <c r="W63" s="193"/>
      <c r="X63" s="194"/>
      <c r="Y63" s="92"/>
      <c r="Z63" s="92"/>
      <c r="AA63" s="195"/>
      <c r="AB63" s="20"/>
      <c r="AC63" s="20"/>
      <c r="AD63" s="20"/>
      <c r="AE63" s="6"/>
      <c r="AF63" s="6"/>
      <c r="AG63" s="6"/>
      <c r="AS63" s="67"/>
      <c r="AX63" s="132"/>
    </row>
    <row r="64" spans="1:53" s="132" customFormat="1" x14ac:dyDescent="0.2">
      <c r="A64" s="188"/>
      <c r="B64" s="76"/>
      <c r="C64" s="76"/>
      <c r="D64" s="67"/>
      <c r="E64" s="67"/>
      <c r="F64" s="67"/>
      <c r="G64" s="5"/>
      <c r="H64" s="5"/>
      <c r="I64" s="5"/>
      <c r="L64" s="5"/>
      <c r="M64" s="196"/>
      <c r="N64" s="197"/>
      <c r="U64" s="192"/>
      <c r="V64" s="192"/>
      <c r="W64" s="198"/>
      <c r="X64" s="194"/>
      <c r="Y64" s="194"/>
      <c r="Z64" s="194"/>
      <c r="AA64" s="194"/>
      <c r="AB64" s="59"/>
      <c r="AC64" s="6"/>
      <c r="AD64" s="6"/>
      <c r="AE64" s="20"/>
      <c r="AF64" s="20"/>
      <c r="AG64" s="20"/>
      <c r="AS64" s="199"/>
    </row>
    <row r="65" spans="1:52" s="76" customFormat="1" ht="14.25" x14ac:dyDescent="0.25">
      <c r="A65" s="188"/>
      <c r="F65" s="67"/>
      <c r="G65" s="5"/>
      <c r="H65" s="5"/>
      <c r="I65" s="5"/>
      <c r="L65" s="5"/>
      <c r="M65" s="232" t="s">
        <v>122</v>
      </c>
      <c r="N65" s="233"/>
      <c r="U65" s="233"/>
      <c r="V65" s="233"/>
      <c r="W65" s="234" t="s">
        <v>123</v>
      </c>
      <c r="X65" s="234" t="s">
        <v>124</v>
      </c>
      <c r="Y65" s="234"/>
      <c r="Z65" s="234"/>
      <c r="AA65" s="234"/>
      <c r="AB65" s="235"/>
      <c r="AC65" s="6"/>
      <c r="AD65" s="6"/>
      <c r="AE65" s="6"/>
      <c r="AF65" s="6"/>
      <c r="AG65" s="6"/>
      <c r="AS65" s="67"/>
      <c r="AX65" s="132"/>
    </row>
    <row r="66" spans="1:52" s="76" customFormat="1" ht="14.25" x14ac:dyDescent="0.2">
      <c r="A66" s="188"/>
      <c r="F66" s="67"/>
      <c r="G66" s="5"/>
      <c r="H66" s="5"/>
      <c r="I66" s="5"/>
      <c r="L66" s="5"/>
      <c r="M66" s="214" t="s">
        <v>111</v>
      </c>
      <c r="N66" s="255" t="s">
        <v>125</v>
      </c>
      <c r="O66" s="255"/>
      <c r="U66" s="236"/>
      <c r="V66" s="236"/>
      <c r="W66" s="252">
        <v>-1.66E-2</v>
      </c>
      <c r="X66" s="252">
        <v>8.6800000000000002E-2</v>
      </c>
      <c r="Y66" s="93" t="s">
        <v>37</v>
      </c>
      <c r="Z66" s="93"/>
      <c r="AA66" s="93"/>
      <c r="AB66" s="93"/>
      <c r="AC66" s="93"/>
      <c r="AD66" s="93"/>
      <c r="AE66" s="93"/>
      <c r="AF66" s="93"/>
      <c r="AG66" s="93"/>
      <c r="AH66" s="93"/>
      <c r="AI66" s="6"/>
      <c r="AJ66" s="93"/>
      <c r="AK66" s="182"/>
      <c r="AL66" s="182"/>
      <c r="AS66" s="67"/>
      <c r="AX66" s="132"/>
    </row>
    <row r="67" spans="1:52" s="76" customFormat="1" ht="14.25" x14ac:dyDescent="0.25">
      <c r="F67" s="67"/>
      <c r="G67" s="5"/>
      <c r="H67" s="5"/>
      <c r="I67" s="5"/>
      <c r="M67" s="88" t="s">
        <v>108</v>
      </c>
      <c r="N67" s="238" t="s">
        <v>126</v>
      </c>
      <c r="U67" s="236"/>
      <c r="V67" s="236"/>
      <c r="W67" s="237">
        <v>2.0000000000000001E-4</v>
      </c>
      <c r="X67" s="237">
        <v>6.7000000000000004E-2</v>
      </c>
      <c r="Y67" s="215" t="s">
        <v>38</v>
      </c>
      <c r="Z67" s="216"/>
      <c r="AA67" s="216"/>
      <c r="AB67" s="216"/>
      <c r="AC67" s="6"/>
      <c r="AD67" s="6"/>
      <c r="AE67" s="6"/>
      <c r="AF67" s="6"/>
      <c r="AG67" s="6"/>
      <c r="AS67" s="67"/>
      <c r="AX67" s="132"/>
    </row>
    <row r="68" spans="1:52" s="76" customFormat="1" x14ac:dyDescent="0.2">
      <c r="F68" s="67"/>
      <c r="G68" s="5"/>
      <c r="H68" s="5"/>
      <c r="I68" s="5"/>
      <c r="AB68" s="6"/>
      <c r="AC68" s="6"/>
      <c r="AD68" s="6"/>
      <c r="AE68" s="6"/>
      <c r="AF68" s="6"/>
      <c r="AG68" s="6"/>
      <c r="AS68" s="67"/>
      <c r="AX68" s="132"/>
    </row>
    <row r="69" spans="1:52" s="76" customFormat="1" x14ac:dyDescent="0.2">
      <c r="A69" s="188"/>
      <c r="F69" s="67"/>
      <c r="G69" s="5"/>
      <c r="H69" s="5"/>
      <c r="I69" s="5"/>
      <c r="AB69" s="6"/>
      <c r="AC69" s="6"/>
      <c r="AD69" s="6"/>
      <c r="AE69" s="6"/>
      <c r="AF69" s="6"/>
      <c r="AG69" s="6"/>
      <c r="AS69" s="67"/>
      <c r="AX69" s="132"/>
    </row>
    <row r="70" spans="1:52" s="76" customFormat="1" x14ac:dyDescent="0.2">
      <c r="A70" s="109"/>
      <c r="F70" s="67"/>
      <c r="G70" s="5"/>
      <c r="H70" s="5"/>
      <c r="I70" s="5"/>
      <c r="AS70" s="67"/>
      <c r="AX70" s="132"/>
    </row>
    <row r="71" spans="1:52" s="76" customFormat="1" x14ac:dyDescent="0.2">
      <c r="A71" s="109"/>
      <c r="F71" s="67"/>
      <c r="G71" s="67"/>
      <c r="H71" s="5"/>
      <c r="I71" s="5"/>
      <c r="AS71" s="67"/>
      <c r="AX71" s="132"/>
    </row>
    <row r="72" spans="1:52" s="76" customFormat="1" x14ac:dyDescent="0.2">
      <c r="A72" s="182"/>
      <c r="B72" s="67"/>
      <c r="C72" s="67"/>
      <c r="D72" s="67"/>
      <c r="E72" s="67"/>
      <c r="F72" s="67"/>
      <c r="G72" s="67"/>
      <c r="H72" s="5"/>
      <c r="I72" s="5"/>
      <c r="J72" s="126"/>
      <c r="K72" s="126"/>
      <c r="L72" s="5"/>
      <c r="M72" s="120"/>
      <c r="N72" s="182"/>
      <c r="O72" s="182"/>
      <c r="P72" s="198"/>
      <c r="Q72" s="198"/>
      <c r="R72" s="198"/>
      <c r="S72" s="198"/>
      <c r="AS72" s="67"/>
      <c r="AX72" s="132"/>
    </row>
    <row r="73" spans="1:52" s="5" customFormat="1" x14ac:dyDescent="0.2">
      <c r="A73" s="67"/>
      <c r="B73" s="67"/>
      <c r="C73" s="67"/>
      <c r="D73" s="67"/>
      <c r="E73" s="67"/>
      <c r="F73" s="67"/>
      <c r="G73" s="67"/>
      <c r="L73" s="76"/>
      <c r="M73" s="76"/>
      <c r="N73" s="76"/>
      <c r="O73" s="76"/>
      <c r="P73" s="200"/>
      <c r="Q73" s="200"/>
      <c r="R73" s="200"/>
      <c r="S73" s="200"/>
      <c r="AU73" s="201"/>
      <c r="AV73" s="201"/>
      <c r="AW73" s="201"/>
      <c r="AZ73" s="134"/>
    </row>
    <row r="74" spans="1:52" s="5" customFormat="1" x14ac:dyDescent="0.2">
      <c r="A74" s="67"/>
      <c r="B74" s="67"/>
      <c r="C74" s="67"/>
      <c r="D74" s="67"/>
      <c r="E74" s="67"/>
      <c r="F74" s="67"/>
      <c r="G74" s="67"/>
      <c r="L74" s="76"/>
      <c r="M74" s="180"/>
      <c r="N74" s="180"/>
      <c r="O74" s="180"/>
      <c r="P74" s="198"/>
      <c r="Q74" s="198"/>
      <c r="R74" s="198"/>
      <c r="S74" s="198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T74" s="201"/>
      <c r="AU74" s="201"/>
      <c r="AV74" s="201"/>
      <c r="AY74" s="134"/>
    </row>
    <row r="75" spans="1:52" s="5" customFormat="1" x14ac:dyDescent="0.2">
      <c r="A75" s="67"/>
      <c r="B75" s="67"/>
      <c r="C75" s="67"/>
      <c r="D75" s="67"/>
      <c r="E75" s="67"/>
      <c r="F75" s="67"/>
      <c r="G75" s="67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T75" s="201"/>
      <c r="AU75" s="201"/>
      <c r="AV75" s="201"/>
      <c r="AY75" s="134"/>
    </row>
    <row r="76" spans="1:52" s="5" customFormat="1" x14ac:dyDescent="0.2">
      <c r="A76" s="67"/>
      <c r="B76" s="67"/>
      <c r="C76" s="67"/>
      <c r="D76" s="67"/>
      <c r="E76" s="67"/>
      <c r="F76" s="67"/>
      <c r="G76" s="67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T76" s="201"/>
      <c r="AU76" s="201"/>
      <c r="AV76" s="201"/>
      <c r="AY76" s="134"/>
    </row>
    <row r="77" spans="1:52" s="5" customFormat="1" x14ac:dyDescent="0.2">
      <c r="A77" s="67"/>
      <c r="B77" s="67"/>
      <c r="C77" s="67"/>
      <c r="D77" s="67"/>
      <c r="E77" s="67"/>
      <c r="F77" s="67"/>
      <c r="G77" s="67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T77" s="201"/>
      <c r="AU77" s="201"/>
      <c r="AV77" s="201"/>
      <c r="AY77" s="134"/>
    </row>
    <row r="78" spans="1:52" s="5" customFormat="1" x14ac:dyDescent="0.2">
      <c r="A78" s="202"/>
      <c r="B78" s="67"/>
      <c r="C78" s="67"/>
      <c r="D78" s="67"/>
      <c r="E78" s="67"/>
      <c r="F78" s="67"/>
      <c r="G78" s="67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T78" s="201"/>
      <c r="AU78" s="201"/>
      <c r="AV78" s="201"/>
      <c r="AY78" s="134"/>
    </row>
    <row r="79" spans="1:52" s="5" customFormat="1" x14ac:dyDescent="0.2">
      <c r="A79" s="202"/>
      <c r="B79" s="67"/>
      <c r="C79" s="67"/>
      <c r="D79" s="67"/>
      <c r="E79" s="67"/>
      <c r="F79" s="67"/>
      <c r="G79" s="67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U79" s="201"/>
      <c r="AV79" s="201"/>
      <c r="AW79" s="201"/>
      <c r="AZ79" s="134"/>
    </row>
    <row r="80" spans="1:52" s="5" customFormat="1" x14ac:dyDescent="0.2">
      <c r="A80" s="202"/>
      <c r="B80" s="67"/>
      <c r="C80" s="67"/>
      <c r="D80" s="67"/>
      <c r="E80" s="67"/>
      <c r="F80" s="67"/>
      <c r="G80" s="67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U80" s="201"/>
      <c r="AV80" s="201"/>
      <c r="AW80" s="201"/>
      <c r="AZ80" s="134"/>
    </row>
    <row r="81" spans="1:59" x14ac:dyDescent="0.2">
      <c r="L81" s="120"/>
      <c r="M81" s="120"/>
      <c r="N81" s="120"/>
      <c r="O81" s="120"/>
      <c r="P81" s="120"/>
      <c r="Q81" s="120"/>
      <c r="R81" s="120"/>
      <c r="S81" s="120"/>
      <c r="AU81" s="201"/>
      <c r="AV81" s="201"/>
      <c r="AW81" s="201"/>
      <c r="AX81" s="5"/>
      <c r="AY81" s="5"/>
      <c r="AZ81" s="134"/>
      <c r="BC81" s="5"/>
    </row>
    <row r="82" spans="1:59" x14ac:dyDescent="0.2">
      <c r="L82" s="120"/>
      <c r="M82" s="120"/>
      <c r="N82" s="120"/>
      <c r="O82" s="120"/>
      <c r="P82" s="120"/>
      <c r="Q82" s="120"/>
      <c r="R82" s="120"/>
      <c r="S82" s="120"/>
      <c r="AU82" s="201"/>
      <c r="AV82" s="201"/>
      <c r="AW82" s="201"/>
      <c r="AX82" s="5"/>
      <c r="AY82" s="5"/>
      <c r="AZ82" s="134"/>
      <c r="BC82" s="5"/>
    </row>
    <row r="83" spans="1:59" x14ac:dyDescent="0.2">
      <c r="F83" s="5"/>
      <c r="G83" s="5"/>
      <c r="AU83" s="201"/>
      <c r="AV83" s="201"/>
      <c r="AW83" s="201"/>
      <c r="AX83" s="5"/>
      <c r="AY83" s="5"/>
      <c r="AZ83" s="134"/>
      <c r="BC83" s="5"/>
    </row>
    <row r="84" spans="1:59" x14ac:dyDescent="0.2">
      <c r="A84" s="202"/>
      <c r="AU84" s="201"/>
      <c r="AV84" s="201"/>
      <c r="AW84" s="201"/>
      <c r="AX84" s="5"/>
      <c r="AY84" s="5"/>
      <c r="AZ84" s="134"/>
      <c r="BC84" s="5"/>
    </row>
    <row r="85" spans="1:59" x14ac:dyDescent="0.2">
      <c r="A85" s="202"/>
      <c r="AU85" s="201"/>
      <c r="AV85" s="201"/>
      <c r="AW85" s="201"/>
      <c r="AX85" s="5"/>
      <c r="AY85" s="5"/>
      <c r="AZ85" s="134"/>
      <c r="BC85" s="5"/>
    </row>
    <row r="86" spans="1:59" x14ac:dyDescent="0.2">
      <c r="A86" s="202"/>
      <c r="AU86" s="201"/>
      <c r="AV86" s="201"/>
      <c r="AW86" s="201"/>
      <c r="AX86" s="5"/>
      <c r="AY86" s="5"/>
      <c r="AZ86" s="134"/>
      <c r="BC86" s="5"/>
    </row>
    <row r="87" spans="1:59" x14ac:dyDescent="0.2">
      <c r="A87" s="5"/>
      <c r="B87" s="5"/>
      <c r="C87" s="5"/>
      <c r="D87" s="5"/>
      <c r="E87" s="5"/>
      <c r="AU87" s="201"/>
      <c r="AV87" s="201"/>
      <c r="AW87" s="201"/>
      <c r="AX87" s="5"/>
      <c r="AY87" s="5"/>
      <c r="AZ87" s="134"/>
      <c r="BC87" s="5"/>
    </row>
    <row r="88" spans="1:59" s="67" customFormat="1" x14ac:dyDescent="0.2">
      <c r="A88" s="202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201"/>
      <c r="AV88" s="201"/>
      <c r="AW88" s="201"/>
      <c r="AX88" s="5"/>
      <c r="AY88" s="5"/>
      <c r="AZ88" s="134"/>
      <c r="BA88" s="5"/>
      <c r="BB88" s="5"/>
      <c r="BC88" s="5"/>
      <c r="BD88" s="5"/>
    </row>
    <row r="89" spans="1:59" s="67" customFormat="1" x14ac:dyDescent="0.2">
      <c r="A89" s="188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201"/>
      <c r="AV89" s="201"/>
      <c r="AW89" s="201"/>
      <c r="AX89" s="5"/>
      <c r="AY89" s="5"/>
      <c r="AZ89" s="134"/>
      <c r="BA89" s="5"/>
      <c r="BB89" s="5"/>
      <c r="BC89" s="5"/>
      <c r="BD89" s="5"/>
    </row>
    <row r="90" spans="1:59" s="67" customFormat="1" x14ac:dyDescent="0.2"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201"/>
      <c r="AV90" s="201"/>
      <c r="AW90" s="201"/>
      <c r="AX90" s="5"/>
      <c r="AY90" s="5"/>
      <c r="AZ90" s="134"/>
      <c r="BA90" s="5"/>
      <c r="BB90" s="5"/>
      <c r="BC90" s="5"/>
      <c r="BD90" s="5"/>
    </row>
    <row r="91" spans="1:59" s="67" customFormat="1" x14ac:dyDescent="0.2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201"/>
      <c r="AV91" s="201"/>
      <c r="AW91" s="201"/>
      <c r="AX91" s="5"/>
      <c r="AY91" s="5"/>
      <c r="AZ91" s="134"/>
      <c r="BA91" s="5"/>
      <c r="BB91" s="5"/>
      <c r="BC91" s="5"/>
      <c r="BD91" s="5"/>
    </row>
    <row r="92" spans="1:59" s="67" customFormat="1" x14ac:dyDescent="0.2">
      <c r="A92" s="202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201"/>
      <c r="AV92" s="201"/>
      <c r="AW92" s="201"/>
      <c r="AX92" s="5"/>
      <c r="AY92" s="5"/>
      <c r="AZ92" s="134"/>
      <c r="BA92" s="5"/>
      <c r="BB92" s="5"/>
      <c r="BC92" s="5"/>
      <c r="BD92" s="5"/>
    </row>
    <row r="93" spans="1:59" s="67" customFormat="1" x14ac:dyDescent="0.2">
      <c r="A93" s="202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201"/>
      <c r="AV93" s="201"/>
      <c r="AW93" s="201"/>
      <c r="AX93" s="5"/>
      <c r="AY93" s="5"/>
      <c r="AZ93" s="134"/>
      <c r="BA93" s="5"/>
      <c r="BB93" s="5"/>
      <c r="BC93" s="5"/>
      <c r="BD93" s="5"/>
    </row>
    <row r="94" spans="1:59" x14ac:dyDescent="0.2">
      <c r="A94" s="202"/>
    </row>
    <row r="95" spans="1:59" s="67" customFormat="1" x14ac:dyDescent="0.2">
      <c r="A95" s="202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201"/>
      <c r="AY95" s="201"/>
      <c r="AZ95" s="201"/>
      <c r="BA95" s="5"/>
      <c r="BB95" s="5"/>
      <c r="BC95" s="134"/>
      <c r="BD95" s="5"/>
      <c r="BE95" s="5"/>
      <c r="BF95" s="5"/>
      <c r="BG95" s="5"/>
    </row>
    <row r="96" spans="1:59" s="67" customFormat="1" x14ac:dyDescent="0.2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201"/>
      <c r="AY96" s="201"/>
      <c r="AZ96" s="201"/>
      <c r="BA96" s="5"/>
      <c r="BB96" s="5"/>
      <c r="BC96" s="134"/>
      <c r="BD96" s="5"/>
      <c r="BE96" s="5"/>
      <c r="BF96" s="5"/>
      <c r="BG96" s="5"/>
    </row>
    <row r="97" spans="1:60" s="67" customFormat="1" x14ac:dyDescent="0.2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201"/>
      <c r="AV97" s="201"/>
      <c r="AW97" s="201"/>
      <c r="AX97" s="5"/>
      <c r="AY97" s="5"/>
      <c r="AZ97" s="134"/>
      <c r="BA97" s="5"/>
      <c r="BB97" s="5"/>
      <c r="BC97" s="5"/>
      <c r="BD97" s="5"/>
    </row>
    <row r="98" spans="1:60" s="67" customFormat="1" x14ac:dyDescent="0.2">
      <c r="A98" s="109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201"/>
      <c r="AY98" s="201"/>
      <c r="AZ98" s="201"/>
      <c r="BA98" s="5"/>
      <c r="BB98" s="5"/>
      <c r="BC98" s="134"/>
      <c r="BD98" s="5"/>
      <c r="BE98" s="5"/>
      <c r="BF98" s="5"/>
      <c r="BG98" s="5"/>
    </row>
    <row r="99" spans="1:60" s="67" customFormat="1" x14ac:dyDescent="0.2">
      <c r="A99" s="10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201"/>
      <c r="AY99" s="201"/>
      <c r="AZ99" s="201"/>
      <c r="BA99" s="5"/>
      <c r="BB99" s="5"/>
      <c r="BC99" s="134"/>
      <c r="BD99" s="5"/>
      <c r="BE99" s="5"/>
      <c r="BF99" s="5"/>
      <c r="BG99" s="5"/>
    </row>
    <row r="100" spans="1:60" s="67" customFormat="1" x14ac:dyDescent="0.2">
      <c r="A100" s="10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201"/>
      <c r="AY100" s="201"/>
      <c r="AZ100" s="201"/>
      <c r="BA100" s="5"/>
      <c r="BB100" s="5"/>
      <c r="BC100" s="134"/>
      <c r="BD100" s="5"/>
      <c r="BE100" s="5"/>
      <c r="BF100" s="5"/>
      <c r="BG100" s="5"/>
    </row>
    <row r="101" spans="1:60" s="67" customFormat="1" x14ac:dyDescent="0.2">
      <c r="A101" s="10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201"/>
      <c r="AY101" s="201"/>
      <c r="AZ101" s="201"/>
      <c r="BA101" s="5"/>
      <c r="BB101" s="5"/>
      <c r="BC101" s="134"/>
      <c r="BD101" s="5"/>
      <c r="BE101" s="5"/>
      <c r="BF101" s="5"/>
      <c r="BG101" s="5"/>
    </row>
    <row r="102" spans="1:60" s="67" customFormat="1" x14ac:dyDescent="0.2">
      <c r="A102" s="10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201"/>
      <c r="AY102" s="201"/>
      <c r="AZ102" s="201"/>
      <c r="BA102" s="5"/>
      <c r="BB102" s="5"/>
      <c r="BC102" s="134"/>
      <c r="BD102" s="5"/>
      <c r="BE102" s="5"/>
      <c r="BF102" s="5"/>
      <c r="BG102" s="5"/>
    </row>
    <row r="103" spans="1:60" s="67" customFormat="1" x14ac:dyDescent="0.2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201"/>
      <c r="AY103" s="201"/>
      <c r="AZ103" s="201"/>
      <c r="BA103" s="5"/>
      <c r="BB103" s="5"/>
      <c r="BC103" s="134"/>
      <c r="BD103" s="5"/>
      <c r="BE103" s="5"/>
      <c r="BF103" s="5"/>
      <c r="BG103" s="5"/>
    </row>
    <row r="104" spans="1:60" s="67" customFormat="1" x14ac:dyDescent="0.2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201"/>
      <c r="AY104" s="201"/>
      <c r="AZ104" s="201"/>
      <c r="BA104" s="5"/>
      <c r="BB104" s="5"/>
      <c r="BC104" s="134"/>
      <c r="BD104" s="5"/>
      <c r="BE104" s="5"/>
      <c r="BF104" s="5"/>
      <c r="BG104" s="5"/>
    </row>
    <row r="105" spans="1:60" s="67" customFormat="1" x14ac:dyDescent="0.2">
      <c r="A105" s="20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201"/>
      <c r="AY105" s="201"/>
      <c r="AZ105" s="201"/>
      <c r="BA105" s="5"/>
      <c r="BB105" s="5"/>
      <c r="BC105" s="134"/>
      <c r="BD105" s="5"/>
      <c r="BE105" s="5"/>
      <c r="BF105" s="5"/>
      <c r="BG105" s="5"/>
    </row>
    <row r="106" spans="1:60" s="67" customFormat="1" x14ac:dyDescent="0.2">
      <c r="A106" s="202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201"/>
      <c r="AY106" s="201"/>
      <c r="AZ106" s="201"/>
      <c r="BA106" s="5"/>
      <c r="BB106" s="5"/>
      <c r="BC106" s="134"/>
      <c r="BD106" s="5"/>
      <c r="BE106" s="5"/>
      <c r="BF106" s="5"/>
      <c r="BG106" s="5"/>
    </row>
    <row r="107" spans="1:60" s="67" customFormat="1" x14ac:dyDescent="0.2">
      <c r="A107" s="202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201"/>
      <c r="AY107" s="201"/>
      <c r="AZ107" s="201"/>
      <c r="BA107" s="5"/>
      <c r="BB107" s="5"/>
      <c r="BC107" s="134"/>
      <c r="BD107" s="5"/>
      <c r="BE107" s="5"/>
      <c r="BF107" s="5"/>
      <c r="BG107" s="5"/>
    </row>
    <row r="108" spans="1:60" s="67" customFormat="1" x14ac:dyDescent="0.2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201"/>
      <c r="AY108" s="201"/>
      <c r="AZ108" s="201"/>
      <c r="BA108" s="5"/>
      <c r="BB108" s="5"/>
      <c r="BC108" s="134"/>
      <c r="BD108" s="5"/>
      <c r="BE108" s="5"/>
      <c r="BF108" s="5"/>
      <c r="BG108" s="5"/>
    </row>
    <row r="109" spans="1:60" s="67" customFormat="1" x14ac:dyDescent="0.2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201"/>
      <c r="AY109" s="201"/>
      <c r="AZ109" s="201"/>
      <c r="BA109" s="5"/>
      <c r="BB109" s="5"/>
      <c r="BC109" s="134"/>
      <c r="BD109" s="5"/>
      <c r="BE109" s="5"/>
      <c r="BF109" s="5"/>
      <c r="BG109" s="5"/>
    </row>
    <row r="110" spans="1:60" s="67" customFormat="1" x14ac:dyDescent="0.2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201"/>
      <c r="AY110" s="201"/>
      <c r="AZ110" s="201"/>
      <c r="BA110" s="5"/>
      <c r="BB110" s="5"/>
      <c r="BC110" s="134"/>
      <c r="BD110" s="5"/>
      <c r="BE110" s="5"/>
      <c r="BF110" s="5"/>
      <c r="BG110" s="5"/>
    </row>
    <row r="111" spans="1:60" s="67" customFormat="1" x14ac:dyDescent="0.2">
      <c r="A111" s="203"/>
      <c r="B111" s="204"/>
      <c r="C111" s="204"/>
      <c r="D111" s="204"/>
      <c r="E111" s="204"/>
      <c r="F111" s="204"/>
      <c r="G111" s="204"/>
      <c r="H111" s="205"/>
      <c r="I111" s="205"/>
      <c r="J111" s="20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201"/>
      <c r="AY111" s="201"/>
      <c r="AZ111" s="201"/>
      <c r="BA111" s="5"/>
      <c r="BB111" s="5"/>
      <c r="BC111" s="134"/>
      <c r="BD111" s="5"/>
      <c r="BE111" s="5"/>
      <c r="BF111" s="5"/>
      <c r="BG111" s="5"/>
    </row>
    <row r="112" spans="1:60" s="67" customFormat="1" x14ac:dyDescent="0.2">
      <c r="A112" s="204"/>
      <c r="B112" s="204"/>
      <c r="C112" s="204"/>
      <c r="D112" s="204"/>
      <c r="E112" s="204"/>
      <c r="F112" s="204"/>
      <c r="G112" s="204"/>
      <c r="H112" s="205"/>
      <c r="I112" s="205"/>
      <c r="J112" s="20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201"/>
      <c r="AZ112" s="201"/>
      <c r="BA112" s="201"/>
      <c r="BB112" s="5"/>
      <c r="BC112" s="5"/>
      <c r="BD112" s="134"/>
      <c r="BE112" s="5"/>
      <c r="BF112" s="5"/>
      <c r="BG112" s="5"/>
      <c r="BH112" s="5"/>
    </row>
    <row r="113" spans="1:60" s="67" customFormat="1" x14ac:dyDescent="0.2">
      <c r="A113" s="204"/>
      <c r="B113" s="204"/>
      <c r="C113" s="204"/>
      <c r="D113" s="204"/>
      <c r="E113" s="204"/>
      <c r="F113" s="204"/>
      <c r="G113" s="204"/>
      <c r="H113" s="205"/>
      <c r="I113" s="205"/>
      <c r="J113" s="20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201"/>
      <c r="AZ113" s="201"/>
      <c r="BA113" s="201"/>
      <c r="BB113" s="5"/>
      <c r="BC113" s="5"/>
      <c r="BD113" s="134"/>
      <c r="BE113" s="5"/>
      <c r="BF113" s="5"/>
      <c r="BG113" s="5"/>
      <c r="BH113" s="5"/>
    </row>
    <row r="114" spans="1:60" s="67" customFormat="1" x14ac:dyDescent="0.2">
      <c r="A114" s="204"/>
      <c r="B114" s="204"/>
      <c r="C114" s="204"/>
      <c r="D114" s="204"/>
      <c r="E114" s="204"/>
      <c r="F114" s="204"/>
      <c r="G114" s="204"/>
      <c r="H114" s="205"/>
      <c r="I114" s="205"/>
      <c r="J114" s="20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201"/>
      <c r="AZ114" s="201"/>
      <c r="BA114" s="201"/>
      <c r="BB114" s="5"/>
      <c r="BC114" s="5"/>
      <c r="BD114" s="134"/>
      <c r="BE114" s="5"/>
      <c r="BF114" s="5"/>
      <c r="BG114" s="5"/>
      <c r="BH114" s="5"/>
    </row>
    <row r="115" spans="1:60" s="67" customFormat="1" x14ac:dyDescent="0.2">
      <c r="A115" s="204"/>
      <c r="B115" s="204"/>
      <c r="C115" s="204"/>
      <c r="D115" s="204"/>
      <c r="E115" s="204"/>
      <c r="F115" s="204"/>
      <c r="G115" s="204"/>
      <c r="H115" s="205"/>
      <c r="I115" s="205"/>
      <c r="J115" s="20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201"/>
      <c r="AZ115" s="201"/>
      <c r="BA115" s="201"/>
      <c r="BB115" s="5"/>
      <c r="BC115" s="5"/>
      <c r="BD115" s="134"/>
      <c r="BE115" s="5"/>
      <c r="BF115" s="5"/>
      <c r="BG115" s="5"/>
      <c r="BH115" s="5"/>
    </row>
    <row r="116" spans="1:60" s="67" customFormat="1" x14ac:dyDescent="0.2">
      <c r="A116" s="204"/>
      <c r="B116" s="204"/>
      <c r="C116" s="204"/>
      <c r="D116" s="204"/>
      <c r="E116" s="204"/>
      <c r="F116" s="204"/>
      <c r="G116" s="204"/>
      <c r="H116" s="205"/>
      <c r="I116" s="205"/>
      <c r="J116" s="20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201"/>
      <c r="AZ116" s="201"/>
      <c r="BA116" s="201"/>
      <c r="BB116" s="5"/>
      <c r="BC116" s="5"/>
      <c r="BD116" s="134"/>
      <c r="BE116" s="5"/>
      <c r="BF116" s="5"/>
      <c r="BG116" s="5"/>
      <c r="BH116" s="5"/>
    </row>
    <row r="117" spans="1:60" s="67" customFormat="1" x14ac:dyDescent="0.2">
      <c r="A117" s="204"/>
      <c r="B117" s="204"/>
      <c r="C117" s="204"/>
      <c r="D117" s="204"/>
      <c r="E117" s="204"/>
      <c r="F117" s="204"/>
      <c r="G117" s="204"/>
      <c r="H117" s="205"/>
      <c r="I117" s="205"/>
      <c r="J117" s="20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201"/>
      <c r="AZ117" s="201"/>
      <c r="BA117" s="201"/>
      <c r="BB117" s="5"/>
      <c r="BC117" s="5"/>
      <c r="BD117" s="134"/>
      <c r="BE117" s="5"/>
      <c r="BF117" s="5"/>
      <c r="BG117" s="5"/>
      <c r="BH117" s="5"/>
    </row>
    <row r="118" spans="1:60" s="67" customFormat="1" x14ac:dyDescent="0.2">
      <c r="A118" s="204"/>
      <c r="B118" s="204"/>
      <c r="C118" s="204"/>
      <c r="D118" s="204"/>
      <c r="E118" s="204"/>
      <c r="F118" s="204"/>
      <c r="G118" s="204"/>
      <c r="H118" s="205"/>
      <c r="I118" s="205"/>
      <c r="J118" s="20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201"/>
      <c r="AZ118" s="201"/>
      <c r="BA118" s="201"/>
      <c r="BB118" s="5"/>
      <c r="BC118" s="5"/>
      <c r="BD118" s="134"/>
      <c r="BE118" s="5"/>
      <c r="BF118" s="5"/>
      <c r="BG118" s="5"/>
      <c r="BH118" s="5"/>
    </row>
    <row r="119" spans="1:60" s="67" customFormat="1" x14ac:dyDescent="0.2">
      <c r="A119" s="204"/>
      <c r="B119" s="204"/>
      <c r="C119" s="204"/>
      <c r="D119" s="204"/>
      <c r="E119" s="204"/>
      <c r="F119" s="204"/>
      <c r="G119" s="204"/>
      <c r="H119" s="205"/>
      <c r="I119" s="205"/>
      <c r="J119" s="20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201"/>
      <c r="AZ119" s="201"/>
      <c r="BA119" s="201"/>
      <c r="BB119" s="5"/>
      <c r="BC119" s="5"/>
      <c r="BD119" s="134"/>
      <c r="BE119" s="5"/>
      <c r="BF119" s="5"/>
      <c r="BG119" s="5"/>
      <c r="BH119" s="5"/>
    </row>
    <row r="120" spans="1:60" s="67" customFormat="1" x14ac:dyDescent="0.2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201"/>
      <c r="AZ120" s="201"/>
      <c r="BA120" s="201"/>
      <c r="BB120" s="5"/>
      <c r="BC120" s="5"/>
      <c r="BD120" s="134"/>
      <c r="BE120" s="5"/>
      <c r="BF120" s="5"/>
      <c r="BG120" s="5"/>
      <c r="BH120" s="5"/>
    </row>
    <row r="121" spans="1:60" s="67" customFormat="1" x14ac:dyDescent="0.2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201"/>
      <c r="AZ121" s="201"/>
      <c r="BA121" s="201"/>
      <c r="BB121" s="5"/>
      <c r="BC121" s="5"/>
      <c r="BD121" s="134"/>
      <c r="BE121" s="5"/>
      <c r="BF121" s="5"/>
      <c r="BG121" s="5"/>
      <c r="BH121" s="5"/>
    </row>
    <row r="122" spans="1:60" s="67" customFormat="1" x14ac:dyDescent="0.2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201"/>
      <c r="AZ122" s="201"/>
      <c r="BA122" s="201"/>
      <c r="BB122" s="5"/>
      <c r="BC122" s="5"/>
      <c r="BD122" s="134"/>
      <c r="BE122" s="5"/>
      <c r="BF122" s="5"/>
      <c r="BG122" s="5"/>
      <c r="BH122" s="5"/>
    </row>
    <row r="123" spans="1:60" s="67" customFormat="1" x14ac:dyDescent="0.2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201"/>
      <c r="AZ123" s="201"/>
      <c r="BA123" s="201"/>
      <c r="BB123" s="5"/>
      <c r="BC123" s="5"/>
      <c r="BD123" s="134"/>
      <c r="BE123" s="5"/>
      <c r="BF123" s="5"/>
      <c r="BG123" s="5"/>
      <c r="BH123" s="5"/>
    </row>
    <row r="124" spans="1:60" s="67" customFormat="1" x14ac:dyDescent="0.2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201"/>
      <c r="AY124" s="201"/>
      <c r="AZ124" s="201"/>
      <c r="BA124" s="5"/>
      <c r="BB124" s="5"/>
      <c r="BC124" s="134"/>
      <c r="BD124" s="5"/>
      <c r="BE124" s="5"/>
      <c r="BF124" s="5"/>
      <c r="BG124" s="5"/>
    </row>
    <row r="125" spans="1:60" s="67" customFormat="1" x14ac:dyDescent="0.2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201"/>
      <c r="AY125" s="201"/>
      <c r="AZ125" s="201"/>
      <c r="BA125" s="5"/>
      <c r="BB125" s="5"/>
      <c r="BC125" s="134"/>
      <c r="BD125" s="5"/>
      <c r="BE125" s="5"/>
      <c r="BF125" s="5"/>
      <c r="BG125" s="5"/>
    </row>
    <row r="126" spans="1:60" s="67" customFormat="1" x14ac:dyDescent="0.2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201"/>
      <c r="AY126" s="201"/>
      <c r="AZ126" s="201"/>
      <c r="BA126" s="5"/>
      <c r="BB126" s="5"/>
      <c r="BC126" s="134"/>
      <c r="BD126" s="5"/>
      <c r="BE126" s="5"/>
      <c r="BF126" s="5"/>
      <c r="BG126" s="5"/>
    </row>
    <row r="127" spans="1:60" x14ac:dyDescent="0.2">
      <c r="B127" s="206"/>
    </row>
    <row r="130" spans="8:59" s="67" customFormat="1" x14ac:dyDescent="0.2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201"/>
      <c r="AY130" s="201"/>
      <c r="AZ130" s="201"/>
      <c r="BA130" s="5"/>
      <c r="BB130" s="5"/>
      <c r="BC130" s="134"/>
      <c r="BD130" s="5"/>
      <c r="BE130" s="5"/>
      <c r="BF130" s="5"/>
      <c r="BG130" s="5"/>
    </row>
  </sheetData>
  <mergeCells count="3">
    <mergeCell ref="M1:N1"/>
    <mergeCell ref="D1:G1"/>
    <mergeCell ref="N66:O66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7</xdr:col>
                    <xdr:colOff>3486150</xdr:colOff>
                    <xdr:row>1</xdr:row>
                    <xdr:rowOff>95250</xdr:rowOff>
                  </from>
                  <to>
                    <xdr:col>8</xdr:col>
                    <xdr:colOff>133350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209550</xdr:rowOff>
                  </from>
                  <to>
                    <xdr:col>8</xdr:col>
                    <xdr:colOff>142875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6" name="Check Box 7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209550</xdr:rowOff>
                  </from>
                  <to>
                    <xdr:col>8</xdr:col>
                    <xdr:colOff>123825</xdr:colOff>
                    <xdr:row>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774AF-CBFB-4EBA-B7ED-D6FC7439084D}">
  <dimension ref="A1:BH130"/>
  <sheetViews>
    <sheetView showGridLines="0" tabSelected="1" zoomScaleNormal="100" workbookViewId="0"/>
  </sheetViews>
  <sheetFormatPr defaultColWidth="11.42578125" defaultRowHeight="12.75" x14ac:dyDescent="0.2"/>
  <cols>
    <col min="1" max="1" width="31" style="67" customWidth="1"/>
    <col min="2" max="2" width="4" style="67" customWidth="1"/>
    <col min="3" max="3" width="15.42578125" style="67" bestFit="1" customWidth="1"/>
    <col min="4" max="4" width="20.85546875" style="67" customWidth="1"/>
    <col min="5" max="5" width="33.140625" style="67" bestFit="1" customWidth="1"/>
    <col min="6" max="6" width="12.140625" style="67" customWidth="1"/>
    <col min="7" max="7" width="14.7109375" style="67" customWidth="1"/>
    <col min="8" max="8" width="54.7109375" style="5" customWidth="1"/>
    <col min="9" max="9" width="40.85546875" style="5" customWidth="1"/>
    <col min="10" max="10" width="14.85546875" style="5" customWidth="1"/>
    <col min="11" max="11" width="4.7109375" style="5" customWidth="1"/>
    <col min="12" max="12" width="44" style="5" customWidth="1"/>
    <col min="13" max="13" width="37.85546875" style="5" customWidth="1"/>
    <col min="14" max="14" width="28.140625" style="5" customWidth="1"/>
    <col min="15" max="15" width="18.42578125" style="5" customWidth="1"/>
    <col min="16" max="16" width="15.28515625" style="5" customWidth="1"/>
    <col min="17" max="18" width="9.5703125" style="5" customWidth="1"/>
    <col min="19" max="19" width="16.7109375" style="5" customWidth="1"/>
    <col min="20" max="20" width="18.7109375" style="5" customWidth="1"/>
    <col min="21" max="21" width="18.85546875" style="5" customWidth="1"/>
    <col min="22" max="22" width="11.85546875" style="5" customWidth="1"/>
    <col min="23" max="23" width="15.7109375" style="5" customWidth="1"/>
    <col min="24" max="24" width="12" style="5" customWidth="1"/>
    <col min="25" max="25" width="12.42578125" style="5" customWidth="1"/>
    <col min="26" max="26" width="18.28515625" style="5" customWidth="1"/>
    <col min="27" max="27" width="17.5703125" style="5" customWidth="1"/>
    <col min="28" max="28" width="9" style="60" customWidth="1"/>
    <col min="29" max="29" width="7.7109375" style="5" customWidth="1"/>
    <col min="30" max="30" width="8.7109375" style="5" customWidth="1"/>
    <col min="31" max="31" width="7.5703125" style="5" customWidth="1"/>
    <col min="32" max="32" width="8.42578125" style="5" customWidth="1"/>
    <col min="33" max="33" width="8.7109375" style="5" customWidth="1"/>
    <col min="34" max="34" width="7.140625" style="5" customWidth="1"/>
    <col min="35" max="35" width="7.42578125" style="5" customWidth="1"/>
    <col min="36" max="36" width="5" style="5" customWidth="1"/>
    <col min="37" max="37" width="7.28515625" style="5" customWidth="1"/>
    <col min="38" max="38" width="7.140625" style="5" customWidth="1"/>
    <col min="39" max="39" width="6.7109375" style="5" customWidth="1"/>
    <col min="40" max="40" width="5.7109375" style="5" customWidth="1"/>
    <col min="41" max="41" width="8.28515625" style="5" customWidth="1"/>
    <col min="42" max="42" width="8.7109375" style="5" customWidth="1"/>
    <col min="43" max="43" width="8.28515625" style="5" customWidth="1"/>
    <col min="44" max="44" width="9.140625" style="5" customWidth="1"/>
    <col min="45" max="45" width="8" style="5" customWidth="1"/>
    <col min="46" max="46" width="8.7109375" style="5" customWidth="1"/>
    <col min="47" max="47" width="7.7109375" style="5" customWidth="1"/>
    <col min="48" max="49" width="7.42578125" style="5" customWidth="1"/>
    <col min="50" max="52" width="10" style="201" customWidth="1"/>
    <col min="53" max="54" width="8.42578125" style="5" customWidth="1"/>
    <col min="55" max="55" width="6.28515625" style="134" customWidth="1"/>
    <col min="56" max="58" width="7.28515625" style="5" customWidth="1"/>
    <col min="59" max="79" width="10.7109375" style="5" customWidth="1"/>
    <col min="80" max="16384" width="11.42578125" style="5"/>
  </cols>
  <sheetData>
    <row r="1" spans="1:59" s="111" customFormat="1" x14ac:dyDescent="0.2">
      <c r="A1" s="95" t="s">
        <v>18</v>
      </c>
      <c r="B1" s="102"/>
      <c r="C1" s="73" t="s">
        <v>0</v>
      </c>
      <c r="D1" s="254" t="s">
        <v>33</v>
      </c>
      <c r="E1" s="254"/>
      <c r="F1" s="254"/>
      <c r="G1" s="254"/>
      <c r="H1" s="218" t="s">
        <v>28</v>
      </c>
      <c r="I1" s="103"/>
      <c r="J1" s="103"/>
      <c r="L1" s="219"/>
      <c r="M1" s="253"/>
      <c r="N1" s="253"/>
      <c r="U1" s="207"/>
      <c r="V1" s="2"/>
      <c r="W1" s="2"/>
      <c r="X1" s="2"/>
      <c r="Y1" s="2"/>
      <c r="Z1" s="2"/>
      <c r="AA1" s="2"/>
      <c r="AB1" s="2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</row>
    <row r="2" spans="1:59" s="76" customFormat="1" x14ac:dyDescent="0.2">
      <c r="A2" s="109"/>
      <c r="B2" s="114"/>
      <c r="C2" s="115"/>
      <c r="D2" s="116"/>
      <c r="E2" s="117"/>
      <c r="F2" s="118"/>
      <c r="G2" s="119"/>
      <c r="L2" s="95"/>
      <c r="R2" s="120"/>
      <c r="U2" s="4"/>
      <c r="V2" s="4"/>
      <c r="W2" s="4"/>
      <c r="X2" s="4"/>
      <c r="Y2" s="4"/>
      <c r="Z2" s="4"/>
      <c r="AA2" s="4"/>
      <c r="AB2" s="4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</row>
    <row r="3" spans="1:59" s="76" customFormat="1" ht="14.25" x14ac:dyDescent="0.2">
      <c r="A3" s="122" t="s">
        <v>34</v>
      </c>
      <c r="B3" s="104"/>
      <c r="D3" s="123"/>
      <c r="E3" s="123"/>
      <c r="F3" s="118"/>
      <c r="G3" s="119"/>
      <c r="I3" s="124" t="s">
        <v>26</v>
      </c>
      <c r="L3" s="221" t="s">
        <v>113</v>
      </c>
      <c r="M3" s="120"/>
      <c r="N3" s="5"/>
      <c r="U3" s="38" t="s">
        <v>7</v>
      </c>
      <c r="V3" s="39" t="s">
        <v>19</v>
      </c>
      <c r="W3" s="40" t="s">
        <v>20</v>
      </c>
      <c r="X3" s="41" t="s">
        <v>21</v>
      </c>
      <c r="Y3" s="40" t="s">
        <v>22</v>
      </c>
      <c r="Z3" s="42" t="s">
        <v>23</v>
      </c>
      <c r="AA3" s="39" t="s">
        <v>24</v>
      </c>
      <c r="AB3" s="6"/>
      <c r="AC3" s="111"/>
      <c r="AD3" s="125"/>
      <c r="AE3" s="125"/>
      <c r="AF3" s="67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67"/>
      <c r="AX3" s="126"/>
      <c r="AY3" s="126"/>
      <c r="AZ3" s="126"/>
      <c r="BA3" s="126"/>
      <c r="BB3" s="125"/>
      <c r="BC3" s="126"/>
      <c r="BD3" s="126"/>
      <c r="BE3" s="126"/>
      <c r="BF3" s="126"/>
      <c r="BG3" s="126"/>
    </row>
    <row r="4" spans="1:59" s="76" customFormat="1" x14ac:dyDescent="0.2">
      <c r="A4" s="122"/>
      <c r="B4" s="104"/>
      <c r="C4" s="127"/>
      <c r="D4" s="128"/>
      <c r="E4" s="129"/>
      <c r="F4" s="118"/>
      <c r="G4" s="119"/>
      <c r="I4" s="124" t="s">
        <v>27</v>
      </c>
      <c r="L4" s="130"/>
      <c r="M4" s="5"/>
      <c r="AB4" s="2"/>
      <c r="AC4" s="111"/>
      <c r="AD4" s="125"/>
      <c r="AE4" s="125"/>
      <c r="AF4" s="67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67"/>
      <c r="AX4" s="126"/>
      <c r="AY4" s="126"/>
      <c r="AZ4" s="126"/>
      <c r="BA4" s="126"/>
      <c r="BB4" s="125"/>
      <c r="BC4" s="126"/>
      <c r="BD4" s="126"/>
      <c r="BE4" s="126"/>
      <c r="BF4" s="126"/>
      <c r="BG4" s="126"/>
    </row>
    <row r="5" spans="1:59" s="76" customFormat="1" ht="14.25" x14ac:dyDescent="0.2">
      <c r="A5" s="131" t="s">
        <v>96</v>
      </c>
      <c r="C5" s="122"/>
      <c r="D5" s="122"/>
      <c r="E5" s="122"/>
      <c r="F5" s="122"/>
      <c r="G5" s="122"/>
      <c r="L5" s="77"/>
      <c r="M5" s="77"/>
      <c r="N5" s="78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6"/>
      <c r="AV5" s="67"/>
      <c r="BA5" s="132"/>
    </row>
    <row r="6" spans="1:59" s="76" customFormat="1" x14ac:dyDescent="0.2">
      <c r="A6" s="133"/>
      <c r="B6" s="67"/>
      <c r="C6" s="67"/>
      <c r="D6" s="67"/>
      <c r="E6" s="67"/>
      <c r="F6" s="67"/>
      <c r="G6" s="67"/>
      <c r="L6" s="77"/>
      <c r="M6" s="79"/>
      <c r="N6" s="80"/>
      <c r="O6" s="80"/>
      <c r="P6" s="80"/>
      <c r="Q6" s="80"/>
      <c r="R6" s="80"/>
      <c r="S6" s="80"/>
      <c r="T6" s="80"/>
      <c r="U6" s="81"/>
      <c r="V6" s="81"/>
      <c r="W6" s="81"/>
      <c r="X6" s="81"/>
      <c r="Y6" s="81"/>
      <c r="Z6" s="81"/>
      <c r="AA6" s="81"/>
      <c r="AB6" s="18"/>
      <c r="AV6" s="67"/>
      <c r="BA6" s="132"/>
    </row>
    <row r="7" spans="1:59" s="76" customFormat="1" x14ac:dyDescent="0.2">
      <c r="A7" s="135"/>
      <c r="B7" s="135"/>
      <c r="C7" s="136"/>
      <c r="D7" s="136"/>
      <c r="E7" s="137"/>
      <c r="F7" s="138"/>
      <c r="G7" s="135"/>
      <c r="L7" s="79"/>
      <c r="M7" s="79"/>
      <c r="N7" s="80"/>
      <c r="O7" s="80"/>
      <c r="P7" s="80"/>
      <c r="Q7" s="80"/>
      <c r="R7" s="80"/>
      <c r="S7" s="80"/>
      <c r="T7" s="80"/>
      <c r="U7" s="82"/>
      <c r="V7" s="82"/>
      <c r="W7" s="82"/>
      <c r="X7" s="82"/>
      <c r="Y7" s="82"/>
      <c r="Z7" s="82"/>
      <c r="AA7" s="82"/>
      <c r="AB7" s="20"/>
      <c r="AV7" s="67"/>
      <c r="BA7" s="132"/>
    </row>
    <row r="8" spans="1:59" s="76" customFormat="1" x14ac:dyDescent="0.2">
      <c r="A8" s="135"/>
      <c r="B8" s="135"/>
      <c r="C8" s="137"/>
      <c r="D8" s="136"/>
      <c r="E8" s="137"/>
      <c r="F8" s="136"/>
      <c r="G8" s="135"/>
      <c r="L8" s="79"/>
      <c r="M8" s="79"/>
      <c r="N8" s="83"/>
      <c r="O8" s="80"/>
      <c r="P8" s="80"/>
      <c r="Q8" s="80"/>
      <c r="R8" s="80"/>
      <c r="S8" s="80"/>
      <c r="T8" s="80"/>
      <c r="U8" s="82"/>
      <c r="V8" s="82"/>
      <c r="W8" s="82"/>
      <c r="X8" s="82"/>
      <c r="Y8" s="82"/>
      <c r="Z8" s="82"/>
      <c r="AA8" s="82"/>
      <c r="AB8" s="20"/>
      <c r="AV8" s="67"/>
      <c r="BA8" s="132"/>
    </row>
    <row r="9" spans="1:59" s="76" customFormat="1" x14ac:dyDescent="0.2">
      <c r="A9" s="135"/>
      <c r="B9" s="135"/>
      <c r="C9" s="135"/>
      <c r="D9" s="135"/>
      <c r="E9" s="135"/>
      <c r="F9" s="135"/>
      <c r="G9" s="135"/>
      <c r="L9" s="79"/>
      <c r="M9" s="79"/>
      <c r="N9" s="83"/>
      <c r="O9" s="80"/>
      <c r="P9" s="80"/>
      <c r="Q9" s="80"/>
      <c r="R9" s="80"/>
      <c r="S9" s="80"/>
      <c r="T9" s="80"/>
      <c r="U9" s="82"/>
      <c r="V9" s="82"/>
      <c r="W9" s="82"/>
      <c r="X9" s="82"/>
      <c r="Y9" s="82"/>
      <c r="Z9" s="82"/>
      <c r="AA9" s="82"/>
      <c r="AB9" s="20"/>
      <c r="AD9" s="6"/>
      <c r="AE9" s="6"/>
      <c r="AF9" s="6"/>
      <c r="AG9" s="6"/>
      <c r="AV9" s="67"/>
      <c r="BA9" s="132"/>
    </row>
    <row r="10" spans="1:59" s="76" customFormat="1" x14ac:dyDescent="0.2">
      <c r="A10" s="135"/>
      <c r="B10" s="135"/>
      <c r="C10" s="135"/>
      <c r="D10" s="135"/>
      <c r="E10" s="135"/>
      <c r="F10" s="135"/>
      <c r="G10" s="135"/>
      <c r="L10" s="77"/>
      <c r="M10" s="77"/>
      <c r="N10" s="96"/>
      <c r="O10" s="80"/>
      <c r="P10" s="80"/>
      <c r="Q10" s="80"/>
      <c r="R10" s="80"/>
      <c r="S10" s="80"/>
      <c r="T10" s="80"/>
      <c r="U10" s="82"/>
      <c r="V10" s="82"/>
      <c r="W10" s="82"/>
      <c r="X10" s="82"/>
      <c r="Y10" s="82"/>
      <c r="Z10" s="82"/>
      <c r="AA10" s="82"/>
      <c r="AB10" s="20"/>
      <c r="AD10" s="6"/>
      <c r="AE10" s="23"/>
      <c r="AF10" s="24"/>
      <c r="AG10" s="6"/>
      <c r="AV10" s="67"/>
      <c r="BA10" s="132"/>
    </row>
    <row r="11" spans="1:59" s="62" customFormat="1" x14ac:dyDescent="0.2">
      <c r="A11" s="135"/>
      <c r="B11" s="135"/>
      <c r="C11" s="135"/>
      <c r="D11" s="135"/>
      <c r="E11" s="135"/>
      <c r="F11" s="135"/>
      <c r="G11" s="135"/>
      <c r="I11" s="141" t="b">
        <v>1</v>
      </c>
      <c r="L11" s="142"/>
      <c r="M11" s="77"/>
      <c r="N11" s="96"/>
      <c r="O11" s="80"/>
      <c r="P11" s="80"/>
      <c r="Q11" s="80"/>
      <c r="R11" s="80"/>
      <c r="S11" s="80"/>
      <c r="T11" s="80"/>
      <c r="U11" s="82"/>
      <c r="V11" s="82"/>
      <c r="W11" s="82"/>
      <c r="X11" s="82"/>
      <c r="Y11" s="82"/>
      <c r="Z11" s="82"/>
      <c r="AA11" s="82"/>
      <c r="AB11" s="20"/>
      <c r="AD11" s="25"/>
      <c r="AE11" s="23"/>
      <c r="AF11" s="24"/>
      <c r="AG11" s="26"/>
      <c r="AV11" s="66"/>
      <c r="BA11" s="144"/>
    </row>
    <row r="12" spans="1:59" s="62" customFormat="1" x14ac:dyDescent="0.2">
      <c r="A12" s="135"/>
      <c r="B12" s="135"/>
      <c r="C12" s="135"/>
      <c r="D12" s="135"/>
      <c r="E12" s="135"/>
      <c r="F12" s="135"/>
      <c r="G12" s="135"/>
      <c r="L12" s="77"/>
      <c r="M12" s="94"/>
      <c r="N12" s="80"/>
      <c r="O12" s="80"/>
      <c r="P12" s="80"/>
      <c r="Q12" s="80"/>
      <c r="R12" s="80"/>
      <c r="S12" s="78"/>
      <c r="T12" s="78"/>
      <c r="U12" s="97"/>
      <c r="V12" s="97"/>
      <c r="W12" s="97"/>
      <c r="X12" s="97"/>
      <c r="Y12" s="97"/>
      <c r="Z12" s="97"/>
      <c r="AA12" s="97"/>
      <c r="AB12" s="28"/>
      <c r="AD12" s="25"/>
      <c r="AE12" s="2"/>
      <c r="AF12" s="26"/>
      <c r="AG12" s="26"/>
      <c r="AV12" s="66"/>
      <c r="BA12" s="144"/>
    </row>
    <row r="13" spans="1:59" s="76" customFormat="1" x14ac:dyDescent="0.2">
      <c r="A13" s="135"/>
      <c r="B13" s="135"/>
      <c r="C13" s="135"/>
      <c r="D13" s="135"/>
      <c r="E13" s="135"/>
      <c r="F13" s="135"/>
      <c r="G13" s="135"/>
      <c r="L13" s="77"/>
      <c r="M13" s="80"/>
      <c r="N13" s="80"/>
      <c r="O13" s="80"/>
      <c r="P13" s="80"/>
      <c r="Q13" s="80"/>
      <c r="R13" s="80"/>
      <c r="S13" s="78"/>
      <c r="T13" s="78"/>
      <c r="U13" s="98"/>
      <c r="V13" s="98"/>
      <c r="W13" s="98"/>
      <c r="X13" s="98"/>
      <c r="Y13" s="98"/>
      <c r="Z13" s="98"/>
      <c r="AA13" s="98"/>
      <c r="AB13" s="30"/>
      <c r="AC13" s="62"/>
      <c r="AD13" s="25"/>
      <c r="AE13" s="31"/>
      <c r="AF13" s="25"/>
      <c r="AG13" s="25"/>
      <c r="AV13" s="67"/>
      <c r="BA13" s="132"/>
    </row>
    <row r="14" spans="1:59" s="76" customFormat="1" x14ac:dyDescent="0.2">
      <c r="A14" s="135"/>
      <c r="B14" s="135"/>
      <c r="C14" s="135"/>
      <c r="D14" s="135"/>
      <c r="E14" s="135"/>
      <c r="F14" s="135"/>
      <c r="G14" s="135"/>
      <c r="L14" s="79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6"/>
      <c r="AC14" s="62"/>
      <c r="AD14" s="25"/>
      <c r="AE14" s="25"/>
      <c r="AF14" s="25"/>
      <c r="AG14" s="25"/>
      <c r="AV14" s="67"/>
      <c r="BA14" s="132"/>
    </row>
    <row r="15" spans="1:59" s="76" customFormat="1" x14ac:dyDescent="0.2">
      <c r="A15" s="137"/>
      <c r="B15" s="137"/>
      <c r="C15" s="137"/>
      <c r="D15" s="137"/>
      <c r="E15" s="137"/>
      <c r="F15" s="137"/>
      <c r="G15" s="137"/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48"/>
      <c r="AD15" s="1"/>
      <c r="AE15" s="6"/>
      <c r="AF15" s="6"/>
      <c r="AG15" s="25"/>
      <c r="AV15" s="67"/>
      <c r="BA15" s="132"/>
    </row>
    <row r="16" spans="1:59" s="76" customFormat="1" ht="14.25" x14ac:dyDescent="0.2">
      <c r="A16" s="135"/>
      <c r="B16" s="135"/>
      <c r="C16" s="135"/>
      <c r="D16" s="135"/>
      <c r="E16" s="135"/>
      <c r="F16" s="135"/>
      <c r="G16" s="135"/>
      <c r="L16" s="222" t="s">
        <v>114</v>
      </c>
      <c r="M16" s="100"/>
      <c r="N16" s="100"/>
      <c r="O16" s="100"/>
      <c r="P16" s="100"/>
      <c r="Q16" s="100"/>
      <c r="R16" s="100"/>
      <c r="S16" s="100"/>
      <c r="T16" s="100"/>
      <c r="U16" s="38" t="s">
        <v>7</v>
      </c>
      <c r="V16" s="39" t="s">
        <v>19</v>
      </c>
      <c r="W16" s="40" t="s">
        <v>20</v>
      </c>
      <c r="X16" s="41" t="s">
        <v>21</v>
      </c>
      <c r="Y16" s="40" t="s">
        <v>22</v>
      </c>
      <c r="Z16" s="42" t="s">
        <v>23</v>
      </c>
      <c r="AA16" s="39" t="s">
        <v>24</v>
      </c>
      <c r="AB16" s="2"/>
      <c r="AE16" s="149"/>
      <c r="AG16" s="62"/>
      <c r="AV16" s="67"/>
      <c r="BA16" s="132"/>
    </row>
    <row r="17" spans="1:53" s="76" customFormat="1" ht="15" x14ac:dyDescent="0.2">
      <c r="A17" s="135"/>
      <c r="B17" s="135"/>
      <c r="C17" s="135"/>
      <c r="D17" s="135"/>
      <c r="E17" s="135"/>
      <c r="F17" s="135"/>
      <c r="G17" s="135"/>
      <c r="L17" s="100"/>
      <c r="M17" s="100" t="s">
        <v>12</v>
      </c>
      <c r="N17" s="150" t="s">
        <v>29</v>
      </c>
      <c r="O17" s="100"/>
      <c r="P17" s="100"/>
      <c r="Q17" s="100"/>
      <c r="R17" s="100"/>
      <c r="S17" s="100"/>
      <c r="T17" s="100"/>
      <c r="U17" s="100"/>
      <c r="V17" s="35" t="str">
        <f>IF(ISNUMBER(V13),V13-($P$14*V12+$P$13),"")</f>
        <v/>
      </c>
      <c r="W17" s="35" t="str">
        <f t="shared" ref="W17:AA17" si="0">IF(ISNUMBER(W13),W13-($P$14*W12+$P$13),"")</f>
        <v/>
      </c>
      <c r="X17" s="35" t="str">
        <f t="shared" si="0"/>
        <v/>
      </c>
      <c r="Y17" s="35" t="str">
        <f t="shared" si="0"/>
        <v/>
      </c>
      <c r="Z17" s="35" t="str">
        <f t="shared" si="0"/>
        <v/>
      </c>
      <c r="AA17" s="35" t="str">
        <f t="shared" si="0"/>
        <v/>
      </c>
      <c r="AB17" s="32"/>
      <c r="AE17" s="208"/>
      <c r="AV17" s="67"/>
      <c r="BA17" s="132"/>
    </row>
    <row r="18" spans="1:53" s="76" customFormat="1" ht="15" x14ac:dyDescent="0.2">
      <c r="A18" s="135"/>
      <c r="B18" s="135"/>
      <c r="C18" s="135"/>
      <c r="D18" s="135"/>
      <c r="E18" s="135"/>
      <c r="F18" s="135"/>
      <c r="G18" s="135"/>
      <c r="L18" s="100"/>
      <c r="M18" s="100" t="s">
        <v>15</v>
      </c>
      <c r="N18" s="150" t="s">
        <v>29</v>
      </c>
      <c r="O18" s="100"/>
      <c r="P18" s="100"/>
      <c r="Q18" s="100"/>
      <c r="R18" s="100"/>
      <c r="S18" s="100"/>
      <c r="T18" s="100"/>
      <c r="U18" s="100"/>
      <c r="V18" s="35" t="e">
        <f>V17-$AA$17</f>
        <v>#VALUE!</v>
      </c>
      <c r="W18" s="35" t="e">
        <f t="shared" ref="W18:AA18" si="1">W17-$AA$17</f>
        <v>#VALUE!</v>
      </c>
      <c r="X18" s="35" t="e">
        <f t="shared" si="1"/>
        <v>#VALUE!</v>
      </c>
      <c r="Y18" s="35" t="e">
        <f t="shared" si="1"/>
        <v>#VALUE!</v>
      </c>
      <c r="Z18" s="35" t="e">
        <f t="shared" si="1"/>
        <v>#VALUE!</v>
      </c>
      <c r="AA18" s="35" t="e">
        <f t="shared" si="1"/>
        <v>#VALUE!</v>
      </c>
      <c r="AB18" s="32"/>
      <c r="AE18" s="208"/>
      <c r="AV18" s="67"/>
      <c r="BA18" s="132"/>
    </row>
    <row r="19" spans="1:53" s="76" customFormat="1" x14ac:dyDescent="0.2">
      <c r="A19" s="135"/>
      <c r="B19" s="135"/>
      <c r="C19" s="135"/>
      <c r="D19" s="135"/>
      <c r="E19" s="135"/>
      <c r="F19" s="135"/>
      <c r="G19" s="135"/>
      <c r="L19" s="100"/>
      <c r="M19" s="153" t="s">
        <v>11</v>
      </c>
      <c r="N19" s="154"/>
      <c r="O19" s="154"/>
      <c r="P19" s="154"/>
      <c r="Q19" s="154"/>
      <c r="R19" s="154"/>
      <c r="S19" s="154"/>
      <c r="T19" s="154"/>
      <c r="U19" s="154"/>
      <c r="V19" s="37" t="e">
        <f>V21/$Z$21</f>
        <v>#VALUE!</v>
      </c>
      <c r="W19" s="37" t="e">
        <f t="shared" ref="W19:AA19" si="2">W21/$Z$21</f>
        <v>#VALUE!</v>
      </c>
      <c r="X19" s="37" t="e">
        <f t="shared" si="2"/>
        <v>#VALUE!</v>
      </c>
      <c r="Y19" s="37" t="e">
        <f t="shared" si="2"/>
        <v>#VALUE!</v>
      </c>
      <c r="Z19" s="37" t="e">
        <f t="shared" si="2"/>
        <v>#VALUE!</v>
      </c>
      <c r="AA19" s="37" t="e">
        <f t="shared" si="2"/>
        <v>#VALUE!</v>
      </c>
      <c r="AB19" s="33"/>
      <c r="AC19" s="156" t="s">
        <v>13</v>
      </c>
      <c r="AD19" s="157"/>
      <c r="AE19" s="223" t="str">
        <f>Z3</f>
        <v>4U</v>
      </c>
      <c r="AV19" s="67"/>
      <c r="BA19" s="132"/>
    </row>
    <row r="20" spans="1:53" s="76" customFormat="1" x14ac:dyDescent="0.2">
      <c r="A20" s="158" t="s">
        <v>115</v>
      </c>
      <c r="B20" s="158" t="s">
        <v>17</v>
      </c>
      <c r="C20" s="158"/>
      <c r="D20" s="135"/>
      <c r="E20" s="135"/>
      <c r="F20" s="135"/>
      <c r="G20" s="135"/>
      <c r="L20" s="100"/>
      <c r="M20" s="153" t="s">
        <v>136</v>
      </c>
      <c r="N20" s="154"/>
      <c r="O20" s="154"/>
      <c r="P20" s="154"/>
      <c r="Q20" s="154"/>
      <c r="R20" s="154"/>
      <c r="S20" s="154"/>
      <c r="T20" s="154"/>
      <c r="U20" s="154"/>
      <c r="V20" s="37" t="e">
        <f>V22/$Z$22</f>
        <v>#VALUE!</v>
      </c>
      <c r="W20" s="37" t="e">
        <f t="shared" ref="W20:AA20" si="3">W22/$Z$22</f>
        <v>#VALUE!</v>
      </c>
      <c r="X20" s="37" t="e">
        <f t="shared" si="3"/>
        <v>#VALUE!</v>
      </c>
      <c r="Y20" s="37" t="e">
        <f t="shared" si="3"/>
        <v>#VALUE!</v>
      </c>
      <c r="Z20" s="37" t="e">
        <f t="shared" si="3"/>
        <v>#VALUE!</v>
      </c>
      <c r="AA20" s="37" t="e">
        <f t="shared" si="3"/>
        <v>#VALUE!</v>
      </c>
      <c r="AB20" s="33"/>
      <c r="AC20" s="156" t="s">
        <v>14</v>
      </c>
      <c r="AD20" s="157"/>
      <c r="AE20" s="223" t="str">
        <f>AA3</f>
        <v>5Ama</v>
      </c>
      <c r="AV20" s="67"/>
      <c r="BA20" s="132"/>
    </row>
    <row r="21" spans="1:53" s="76" customFormat="1" ht="15" x14ac:dyDescent="0.25">
      <c r="A21" s="224" t="s">
        <v>116</v>
      </c>
      <c r="B21" s="224" t="s">
        <v>130</v>
      </c>
      <c r="D21" s="135"/>
      <c r="E21" s="135"/>
      <c r="F21" s="137"/>
      <c r="G21" s="135"/>
      <c r="L21" s="159"/>
      <c r="M21" s="160" t="s">
        <v>97</v>
      </c>
      <c r="N21" s="161" t="s">
        <v>30</v>
      </c>
      <c r="O21" s="100"/>
      <c r="P21" s="100"/>
      <c r="Q21" s="100"/>
      <c r="R21" s="100"/>
      <c r="S21" s="100"/>
      <c r="T21" s="100"/>
      <c r="U21" s="162"/>
      <c r="V21" s="163" t="str">
        <f t="shared" ref="V21:AA21" si="4">IF(ISNUMBER(V17),IF(Titrvol20=TRUE,IF(UnknownS20=FALSE,V17/V23,V17/V23/$M$12),IF(UnknownS20=FALSE,V17,V17/$M$12)),"")</f>
        <v/>
      </c>
      <c r="W21" s="163" t="str">
        <f t="shared" si="4"/>
        <v/>
      </c>
      <c r="X21" s="163" t="str">
        <f t="shared" si="4"/>
        <v/>
      </c>
      <c r="Y21" s="163" t="str">
        <f t="shared" si="4"/>
        <v/>
      </c>
      <c r="Z21" s="163" t="str">
        <f t="shared" si="4"/>
        <v/>
      </c>
      <c r="AA21" s="163" t="str">
        <f t="shared" si="4"/>
        <v/>
      </c>
      <c r="AB21" s="34"/>
      <c r="AC21" s="165"/>
      <c r="AD21" s="165"/>
      <c r="AH21" s="165"/>
      <c r="AI21" s="165"/>
      <c r="AV21" s="67"/>
      <c r="BA21" s="132"/>
    </row>
    <row r="22" spans="1:53" s="76" customFormat="1" ht="15" x14ac:dyDescent="0.25">
      <c r="A22" s="225" t="s">
        <v>117</v>
      </c>
      <c r="B22" s="226" t="s">
        <v>129</v>
      </c>
      <c r="C22" s="135"/>
      <c r="E22" s="135"/>
      <c r="F22" s="137"/>
      <c r="G22" s="135"/>
      <c r="I22" s="166" t="b">
        <v>1</v>
      </c>
      <c r="L22" s="100"/>
      <c r="M22" s="160" t="s">
        <v>98</v>
      </c>
      <c r="N22" s="161" t="s">
        <v>30</v>
      </c>
      <c r="O22" s="100"/>
      <c r="P22" s="100"/>
      <c r="Q22" s="100"/>
      <c r="R22" s="100"/>
      <c r="S22" s="100"/>
      <c r="T22" s="100"/>
      <c r="U22" s="162"/>
      <c r="V22" s="163" t="e">
        <f>V21-$AA$21</f>
        <v>#VALUE!</v>
      </c>
      <c r="W22" s="163" t="e">
        <f>W21-$AA$21</f>
        <v>#VALUE!</v>
      </c>
      <c r="X22" s="163" t="e">
        <f t="shared" ref="X22:AA22" si="5">X21-$AA$21</f>
        <v>#VALUE!</v>
      </c>
      <c r="Y22" s="163" t="e">
        <f t="shared" si="5"/>
        <v>#VALUE!</v>
      </c>
      <c r="Z22" s="163" t="e">
        <f t="shared" si="5"/>
        <v>#VALUE!</v>
      </c>
      <c r="AA22" s="163" t="e">
        <f t="shared" si="5"/>
        <v>#VALUE!</v>
      </c>
      <c r="AB22" s="34"/>
      <c r="AV22" s="67"/>
      <c r="BA22" s="132"/>
    </row>
    <row r="23" spans="1:53" s="76" customFormat="1" x14ac:dyDescent="0.2">
      <c r="A23" s="227" t="s">
        <v>118</v>
      </c>
      <c r="B23" s="228" t="s">
        <v>128</v>
      </c>
      <c r="C23" s="135"/>
      <c r="D23" s="135"/>
      <c r="E23" s="135"/>
      <c r="F23" s="135"/>
      <c r="G23" s="135"/>
      <c r="L23" s="100"/>
      <c r="M23" s="100" t="s">
        <v>32</v>
      </c>
      <c r="N23" s="100"/>
      <c r="O23" s="100"/>
      <c r="P23" s="100"/>
      <c r="Q23" s="100"/>
      <c r="R23" s="100"/>
      <c r="S23" s="100"/>
      <c r="T23" s="100"/>
      <c r="U23" s="100"/>
      <c r="V23" s="35">
        <f>IF(ISNUMBER(V8),1-(1*V8/1000)/$M$14,1)</f>
        <v>1</v>
      </c>
      <c r="W23" s="36">
        <f>IF(ISNUMBER(W8),V23-(V23*W8/1000)/$M$14,V23)</f>
        <v>1</v>
      </c>
      <c r="X23" s="36">
        <f t="shared" ref="X23:AA23" si="6">IF(ISNUMBER(X8),W23-(W23*X8/1000)/$M$14,W23)</f>
        <v>1</v>
      </c>
      <c r="Y23" s="36">
        <f t="shared" si="6"/>
        <v>1</v>
      </c>
      <c r="Z23" s="36">
        <f t="shared" si="6"/>
        <v>1</v>
      </c>
      <c r="AA23" s="36">
        <f t="shared" si="6"/>
        <v>1</v>
      </c>
      <c r="AB23" s="32"/>
      <c r="AC23" s="62"/>
      <c r="AD23" s="62"/>
      <c r="AE23" s="5"/>
      <c r="AV23" s="67"/>
      <c r="BA23" s="132"/>
    </row>
    <row r="24" spans="1:53" s="76" customFormat="1" x14ac:dyDescent="0.2">
      <c r="A24" s="229" t="s">
        <v>119</v>
      </c>
      <c r="B24" s="5" t="s">
        <v>16</v>
      </c>
      <c r="D24" s="135"/>
      <c r="E24" s="135"/>
      <c r="F24" s="135"/>
      <c r="G24" s="135"/>
      <c r="L24" s="6"/>
      <c r="M24" s="6"/>
      <c r="N24" s="6"/>
      <c r="O24" s="6"/>
      <c r="P24" s="6"/>
      <c r="Q24" s="6"/>
      <c r="R24" s="6"/>
      <c r="S24" s="6"/>
      <c r="T24" s="6"/>
      <c r="U24" s="6"/>
      <c r="V24" s="32"/>
      <c r="W24" s="33"/>
      <c r="X24" s="33"/>
      <c r="Y24" s="33"/>
      <c r="Z24" s="33"/>
      <c r="AA24" s="32"/>
      <c r="AB24" s="32"/>
      <c r="AC24" s="62"/>
      <c r="AD24" s="62"/>
      <c r="AE24" s="167"/>
      <c r="AV24" s="67"/>
      <c r="BA24" s="132"/>
    </row>
    <row r="25" spans="1:53" s="76" customFormat="1" x14ac:dyDescent="0.2">
      <c r="A25" s="227"/>
      <c r="B25" s="228"/>
      <c r="C25" s="135"/>
      <c r="D25" s="135"/>
      <c r="E25" s="135"/>
      <c r="F25" s="135"/>
      <c r="G25" s="135"/>
      <c r="L25" s="6"/>
      <c r="M25" s="46"/>
      <c r="N25" s="46"/>
      <c r="O25" s="6"/>
      <c r="P25" s="6"/>
      <c r="Q25" s="6"/>
      <c r="R25" s="6"/>
      <c r="S25" s="6"/>
      <c r="T25" s="6"/>
      <c r="U25" s="99"/>
      <c r="V25" s="33"/>
      <c r="W25" s="33"/>
      <c r="X25" s="33"/>
      <c r="Y25" s="33"/>
      <c r="Z25" s="33"/>
      <c r="AA25" s="33"/>
      <c r="AB25" s="33"/>
      <c r="AC25" s="62"/>
      <c r="AD25" s="62"/>
      <c r="AE25" s="63"/>
      <c r="AV25" s="67"/>
      <c r="BA25" s="132"/>
    </row>
    <row r="26" spans="1:53" s="76" customFormat="1" ht="14.25" x14ac:dyDescent="0.2">
      <c r="A26" s="102"/>
      <c r="B26" s="102"/>
      <c r="C26" s="67"/>
      <c r="D26" s="103"/>
      <c r="E26" s="103"/>
      <c r="F26" s="103"/>
      <c r="G26" s="103"/>
      <c r="L26" s="230" t="s">
        <v>120</v>
      </c>
      <c r="M26" s="168"/>
      <c r="N26" s="110"/>
      <c r="O26" s="168"/>
      <c r="P26" s="168"/>
      <c r="Q26" s="168"/>
      <c r="R26" s="168"/>
      <c r="S26" s="168"/>
      <c r="T26" s="168"/>
      <c r="U26" s="110"/>
      <c r="V26" s="169"/>
      <c r="W26" s="176"/>
      <c r="X26" s="176"/>
      <c r="Y26" s="176"/>
      <c r="Z26" s="176"/>
      <c r="AA26" s="176"/>
      <c r="AB26" s="32"/>
      <c r="AC26" s="62"/>
      <c r="AD26" s="62"/>
      <c r="AE26" s="170"/>
      <c r="AV26" s="67"/>
      <c r="BA26" s="132"/>
    </row>
    <row r="27" spans="1:53" s="76" customFormat="1" x14ac:dyDescent="0.2">
      <c r="A27" s="102"/>
      <c r="B27" s="104"/>
      <c r="C27" s="105"/>
      <c r="D27" s="106"/>
      <c r="E27" s="107"/>
      <c r="F27" s="108"/>
      <c r="G27" s="106"/>
      <c r="L27" s="171"/>
      <c r="M27" s="168"/>
      <c r="N27" s="168"/>
      <c r="O27" s="168"/>
      <c r="P27" s="168"/>
      <c r="Q27" s="168"/>
      <c r="R27" s="168"/>
      <c r="S27" s="168"/>
      <c r="T27" s="168"/>
      <c r="U27" s="38" t="s">
        <v>7</v>
      </c>
      <c r="V27" s="39" t="s">
        <v>19</v>
      </c>
      <c r="W27" s="40" t="s">
        <v>20</v>
      </c>
      <c r="X27" s="41" t="s">
        <v>21</v>
      </c>
      <c r="Y27" s="40" t="s">
        <v>22</v>
      </c>
      <c r="Z27" s="42" t="s">
        <v>23</v>
      </c>
      <c r="AA27" s="39" t="s">
        <v>24</v>
      </c>
      <c r="AB27" s="43"/>
      <c r="AC27" s="62"/>
      <c r="AD27" s="62"/>
      <c r="AE27" s="5"/>
      <c r="AV27" s="67"/>
      <c r="BA27" s="132"/>
    </row>
    <row r="28" spans="1:53" s="76" customFormat="1" x14ac:dyDescent="0.2">
      <c r="A28" s="109"/>
      <c r="B28" s="228"/>
      <c r="C28" s="135"/>
      <c r="D28" s="135"/>
      <c r="E28" s="135"/>
      <c r="F28" s="135"/>
      <c r="G28" s="135"/>
      <c r="L28" s="168"/>
      <c r="M28" s="173"/>
      <c r="N28" s="174"/>
      <c r="O28" s="231"/>
      <c r="P28" s="231"/>
      <c r="Q28" s="231"/>
      <c r="R28" s="231"/>
      <c r="S28" s="231"/>
      <c r="T28" s="231"/>
      <c r="U28" s="175"/>
      <c r="V28" s="176"/>
      <c r="W28" s="176"/>
      <c r="X28" s="176"/>
      <c r="Y28" s="176"/>
      <c r="Z28" s="176"/>
      <c r="AA28" s="176"/>
      <c r="AB28" s="32"/>
      <c r="AC28" s="62"/>
      <c r="AD28" s="62"/>
      <c r="AV28" s="67"/>
      <c r="BA28" s="132"/>
    </row>
    <row r="29" spans="1:53" s="76" customFormat="1" ht="15" x14ac:dyDescent="0.25">
      <c r="A29" s="102" t="s">
        <v>39</v>
      </c>
      <c r="B29" s="228"/>
      <c r="C29" s="135"/>
      <c r="D29" s="135"/>
      <c r="E29" s="135"/>
      <c r="F29" s="135"/>
      <c r="G29" s="135"/>
      <c r="L29" s="168"/>
      <c r="M29" s="217" t="s">
        <v>104</v>
      </c>
      <c r="N29" s="175" t="s">
        <v>31</v>
      </c>
      <c r="O29" s="231"/>
      <c r="P29" s="231"/>
      <c r="Q29" s="231"/>
      <c r="R29" s="231"/>
      <c r="S29" s="231"/>
      <c r="T29" s="231"/>
      <c r="U29" s="175"/>
      <c r="V29" s="178" t="e">
        <f>V58</f>
        <v>#DIV/0!</v>
      </c>
      <c r="W29" s="178" t="e">
        <f t="shared" ref="W29:AA29" si="7">W58</f>
        <v>#DIV/0!</v>
      </c>
      <c r="X29" s="178" t="e">
        <f t="shared" si="7"/>
        <v>#DIV/0!</v>
      </c>
      <c r="Y29" s="178" t="e">
        <f t="shared" si="7"/>
        <v>#DIV/0!</v>
      </c>
      <c r="Z29" s="178" t="e">
        <f t="shared" si="7"/>
        <v>#DIV/0!</v>
      </c>
      <c r="AA29" s="178" t="e">
        <f t="shared" si="7"/>
        <v>#DIV/0!</v>
      </c>
      <c r="AB29" s="44"/>
      <c r="AC29" s="62"/>
      <c r="AD29" s="62"/>
      <c r="AV29" s="67"/>
      <c r="BA29" s="132"/>
    </row>
    <row r="30" spans="1:53" s="76" customFormat="1" ht="15" x14ac:dyDescent="0.25">
      <c r="A30" s="133"/>
      <c r="B30" s="228"/>
      <c r="C30" s="135"/>
      <c r="D30" s="135"/>
      <c r="E30" s="135"/>
      <c r="F30" s="135"/>
      <c r="G30" s="135"/>
      <c r="L30" s="168"/>
      <c r="M30" s="177" t="s">
        <v>99</v>
      </c>
      <c r="N30" s="175" t="s">
        <v>30</v>
      </c>
      <c r="O30" s="231"/>
      <c r="P30" s="231"/>
      <c r="Q30" s="231"/>
      <c r="R30" s="231"/>
      <c r="S30" s="231"/>
      <c r="T30" s="231"/>
      <c r="U30" s="231"/>
      <c r="V30" s="178" t="str">
        <f t="shared" ref="V30" si="8">V62</f>
        <v/>
      </c>
      <c r="W30" s="178" t="str">
        <f>W62</f>
        <v/>
      </c>
      <c r="X30" s="178" t="str">
        <f>X62</f>
        <v/>
      </c>
      <c r="Y30" s="178" t="str">
        <f>Y62</f>
        <v/>
      </c>
      <c r="Z30" s="178" t="str">
        <f t="shared" ref="Z30:AA30" si="9">Z62</f>
        <v/>
      </c>
      <c r="AA30" s="178" t="str">
        <f t="shared" si="9"/>
        <v/>
      </c>
      <c r="AB30" s="44"/>
      <c r="AC30" s="62"/>
      <c r="AD30" s="62"/>
      <c r="AI30" s="143"/>
      <c r="AM30" s="143"/>
      <c r="AV30" s="67"/>
      <c r="BA30" s="132"/>
    </row>
    <row r="31" spans="1:53" s="76" customFormat="1" ht="15" x14ac:dyDescent="0.25">
      <c r="A31" s="227"/>
      <c r="B31" s="228"/>
      <c r="C31" s="135"/>
      <c r="D31" s="135"/>
      <c r="E31" s="135"/>
      <c r="F31" s="135"/>
      <c r="G31" s="135"/>
      <c r="L31" s="168"/>
      <c r="M31" s="177" t="s">
        <v>105</v>
      </c>
      <c r="N31" s="175" t="s">
        <v>30</v>
      </c>
      <c r="O31" s="168"/>
      <c r="P31" s="168"/>
      <c r="Q31" s="168"/>
      <c r="R31" s="168"/>
      <c r="S31" s="168"/>
      <c r="T31" s="168"/>
      <c r="U31" s="168"/>
      <c r="V31" s="178" t="e">
        <f>V30-$V$30</f>
        <v>#VALUE!</v>
      </c>
      <c r="W31" s="178" t="e">
        <f t="shared" ref="W31:AA31" si="10">W30-$V$30</f>
        <v>#VALUE!</v>
      </c>
      <c r="X31" s="178" t="e">
        <f t="shared" si="10"/>
        <v>#VALUE!</v>
      </c>
      <c r="Y31" s="178" t="e">
        <f t="shared" si="10"/>
        <v>#VALUE!</v>
      </c>
      <c r="Z31" s="178" t="e">
        <f t="shared" si="10"/>
        <v>#VALUE!</v>
      </c>
      <c r="AA31" s="178" t="e">
        <f t="shared" si="10"/>
        <v>#VALUE!</v>
      </c>
      <c r="AB31" s="44"/>
      <c r="AC31" s="62"/>
      <c r="AD31" s="62"/>
      <c r="AI31" s="143"/>
      <c r="AM31" s="143"/>
      <c r="AV31" s="67"/>
      <c r="BA31" s="132"/>
    </row>
    <row r="32" spans="1:53" s="76" customFormat="1" ht="14.25" x14ac:dyDescent="0.25">
      <c r="A32" s="227"/>
      <c r="B32" s="228"/>
      <c r="C32" s="135"/>
      <c r="D32" s="135"/>
      <c r="E32" s="135"/>
      <c r="F32" s="135"/>
      <c r="G32" s="135"/>
      <c r="L32" s="168"/>
      <c r="M32" s="177" t="s">
        <v>100</v>
      </c>
      <c r="N32" s="175" t="s">
        <v>1</v>
      </c>
      <c r="O32" s="231"/>
      <c r="P32" s="231"/>
      <c r="Q32" s="231"/>
      <c r="R32" s="231"/>
      <c r="S32" s="231"/>
      <c r="T32" s="231"/>
      <c r="U32" s="175"/>
      <c r="V32" s="178" t="e">
        <f>V30/V21</f>
        <v>#VALUE!</v>
      </c>
      <c r="W32" s="178" t="e">
        <f t="shared" ref="W32:AA32" si="11">W30/W21</f>
        <v>#VALUE!</v>
      </c>
      <c r="X32" s="178" t="e">
        <f t="shared" si="11"/>
        <v>#VALUE!</v>
      </c>
      <c r="Y32" s="178" t="e">
        <f t="shared" si="11"/>
        <v>#VALUE!</v>
      </c>
      <c r="Z32" s="178" t="e">
        <f t="shared" si="11"/>
        <v>#VALUE!</v>
      </c>
      <c r="AA32" s="178" t="e">
        <f t="shared" si="11"/>
        <v>#VALUE!</v>
      </c>
      <c r="AB32" s="44"/>
      <c r="AC32" s="62"/>
      <c r="AD32" s="62"/>
      <c r="AM32" s="62"/>
      <c r="AV32" s="67"/>
      <c r="BA32" s="132"/>
    </row>
    <row r="33" spans="1:53" s="76" customFormat="1" x14ac:dyDescent="0.2">
      <c r="A33" s="227"/>
      <c r="B33" s="228"/>
      <c r="C33" s="135"/>
      <c r="D33" s="135"/>
      <c r="E33" s="135"/>
      <c r="F33" s="135"/>
      <c r="G33" s="135"/>
      <c r="AB33" s="6"/>
      <c r="AC33" s="62"/>
      <c r="AD33" s="62"/>
      <c r="AE33" s="5"/>
      <c r="AM33" s="62"/>
      <c r="AV33" s="67"/>
      <c r="BA33" s="132"/>
    </row>
    <row r="34" spans="1:53" s="76" customFormat="1" ht="14.25" x14ac:dyDescent="0.2">
      <c r="A34" s="227"/>
      <c r="B34" s="228"/>
      <c r="C34" s="135"/>
      <c r="D34" s="135"/>
      <c r="E34" s="135"/>
      <c r="F34" s="135"/>
      <c r="G34" s="135"/>
      <c r="L34" s="221" t="s">
        <v>121</v>
      </c>
      <c r="M34" s="73"/>
      <c r="N34" s="73"/>
      <c r="U34" s="73" t="s">
        <v>6</v>
      </c>
      <c r="V34" s="73"/>
      <c r="W34" s="73"/>
      <c r="X34" s="73"/>
      <c r="Y34" s="73"/>
      <c r="Z34" s="73"/>
      <c r="AA34" s="73"/>
      <c r="AB34" s="6"/>
      <c r="AC34" s="62"/>
      <c r="AD34" s="62"/>
      <c r="AE34" s="167"/>
      <c r="AM34" s="180"/>
      <c r="AV34" s="67"/>
      <c r="BA34" s="132"/>
    </row>
    <row r="35" spans="1:53" s="76" customFormat="1" x14ac:dyDescent="0.2">
      <c r="A35" s="227"/>
      <c r="B35" s="228"/>
      <c r="C35" s="135"/>
      <c r="D35" s="135"/>
      <c r="E35" s="135"/>
      <c r="F35" s="135"/>
      <c r="G35" s="135"/>
      <c r="U35" s="73" t="s">
        <v>2</v>
      </c>
      <c r="V35" s="73" t="s">
        <v>3</v>
      </c>
      <c r="W35" s="73">
        <v>2</v>
      </c>
      <c r="X35" s="73">
        <v>3</v>
      </c>
      <c r="Y35" s="73">
        <v>4</v>
      </c>
      <c r="Z35" s="73">
        <v>5</v>
      </c>
      <c r="AA35" s="73">
        <v>6</v>
      </c>
      <c r="AB35" s="45"/>
      <c r="AC35" s="62"/>
      <c r="AD35" s="62"/>
      <c r="AE35" s="63"/>
      <c r="AM35" s="62"/>
      <c r="AV35" s="67"/>
      <c r="BA35" s="132"/>
    </row>
    <row r="36" spans="1:53" s="76" customFormat="1" ht="14.25" x14ac:dyDescent="0.25">
      <c r="A36" s="227"/>
      <c r="B36" s="228"/>
      <c r="C36" s="135"/>
      <c r="D36" s="135"/>
      <c r="E36" s="135"/>
      <c r="F36" s="135"/>
      <c r="G36" s="135"/>
      <c r="L36" s="181" t="s">
        <v>25</v>
      </c>
      <c r="M36" s="181"/>
      <c r="N36" s="181"/>
      <c r="O36" s="94"/>
      <c r="P36" s="94"/>
      <c r="Q36" s="94"/>
      <c r="R36" s="94"/>
      <c r="S36" s="94"/>
      <c r="T36" s="94"/>
      <c r="U36" s="212"/>
      <c r="V36" s="212"/>
      <c r="W36" s="212"/>
      <c r="X36" s="212"/>
      <c r="Y36" s="212"/>
      <c r="Z36" s="212"/>
      <c r="AA36" s="212"/>
      <c r="AB36" s="46"/>
      <c r="AC36" s="182" t="s">
        <v>9</v>
      </c>
      <c r="AD36" s="182"/>
      <c r="AE36" s="120"/>
      <c r="AF36" s="182"/>
      <c r="AG36" s="182"/>
      <c r="AV36" s="67"/>
      <c r="BA36" s="132"/>
    </row>
    <row r="37" spans="1:53" s="76" customFormat="1" x14ac:dyDescent="0.2">
      <c r="A37" s="227"/>
      <c r="B37" s="228"/>
      <c r="C37" s="135"/>
      <c r="D37" s="135"/>
      <c r="E37" s="135"/>
      <c r="F37" s="135"/>
      <c r="G37" s="135"/>
      <c r="W37" s="73"/>
      <c r="X37" s="73"/>
      <c r="Y37" s="73"/>
      <c r="Z37" s="73"/>
      <c r="AA37" s="73"/>
      <c r="AB37" s="45"/>
      <c r="AC37" s="182" t="s">
        <v>10</v>
      </c>
      <c r="AD37" s="62"/>
      <c r="AE37" s="5"/>
      <c r="AV37" s="67"/>
      <c r="BA37" s="132"/>
    </row>
    <row r="38" spans="1:53" s="76" customFormat="1" x14ac:dyDescent="0.2">
      <c r="A38" s="227"/>
      <c r="B38" s="228"/>
      <c r="C38" s="135"/>
      <c r="D38" s="135"/>
      <c r="E38" s="135"/>
      <c r="F38" s="135"/>
      <c r="G38" s="135"/>
      <c r="M38" s="74"/>
      <c r="U38" s="101"/>
      <c r="V38" s="101"/>
      <c r="W38" s="101"/>
      <c r="X38" s="101"/>
      <c r="Y38" s="101"/>
      <c r="Z38" s="101"/>
      <c r="AA38" s="101"/>
      <c r="AB38" s="47"/>
      <c r="AC38" s="62"/>
      <c r="AD38" s="62"/>
      <c r="AV38" s="67"/>
      <c r="BA38" s="132"/>
    </row>
    <row r="39" spans="1:53" s="76" customFormat="1" x14ac:dyDescent="0.2">
      <c r="A39" s="227"/>
      <c r="B39" s="228"/>
      <c r="C39" s="135"/>
      <c r="D39" s="135"/>
      <c r="E39" s="135"/>
      <c r="F39" s="135"/>
      <c r="G39" s="135"/>
      <c r="M39" s="74"/>
      <c r="U39" s="75"/>
      <c r="V39" s="75"/>
      <c r="W39" s="75"/>
      <c r="X39" s="75"/>
      <c r="Y39" s="75"/>
      <c r="Z39" s="75"/>
      <c r="AA39" s="75"/>
      <c r="AB39" s="47"/>
      <c r="AC39" s="62"/>
      <c r="AD39" s="62"/>
      <c r="AV39" s="67"/>
      <c r="BA39" s="132"/>
    </row>
    <row r="40" spans="1:53" s="76" customFormat="1" x14ac:dyDescent="0.2">
      <c r="A40" s="227"/>
      <c r="B40" s="228"/>
      <c r="C40" s="135"/>
      <c r="D40" s="135"/>
      <c r="E40" s="135"/>
      <c r="F40" s="135"/>
      <c r="G40" s="135"/>
      <c r="L40" s="74"/>
      <c r="U40" s="38" t="s">
        <v>7</v>
      </c>
      <c r="V40" s="39" t="s">
        <v>19</v>
      </c>
      <c r="W40" s="40" t="s">
        <v>20</v>
      </c>
      <c r="X40" s="41" t="s">
        <v>21</v>
      </c>
      <c r="Y40" s="40" t="s">
        <v>22</v>
      </c>
      <c r="Z40" s="42" t="s">
        <v>23</v>
      </c>
      <c r="AA40" s="39" t="s">
        <v>24</v>
      </c>
      <c r="AB40" s="2"/>
      <c r="AC40" s="62"/>
      <c r="AD40" s="62"/>
      <c r="AV40" s="67"/>
      <c r="BA40" s="132"/>
    </row>
    <row r="41" spans="1:53" s="76" customFormat="1" x14ac:dyDescent="0.2">
      <c r="A41" s="227"/>
      <c r="B41" s="228"/>
      <c r="C41" s="135"/>
      <c r="D41" s="135"/>
      <c r="E41" s="135"/>
      <c r="F41" s="135"/>
      <c r="G41" s="135"/>
      <c r="L41" s="130"/>
      <c r="M41" s="5"/>
      <c r="AB41" s="6"/>
      <c r="AC41" s="62"/>
      <c r="AD41" s="62"/>
      <c r="AV41" s="67"/>
      <c r="BA41" s="132"/>
    </row>
    <row r="42" spans="1:53" s="76" customFormat="1" x14ac:dyDescent="0.2">
      <c r="A42" s="227"/>
      <c r="B42" s="228"/>
      <c r="C42" s="135"/>
      <c r="D42" s="135"/>
      <c r="E42" s="135"/>
      <c r="F42" s="135"/>
      <c r="G42" s="135"/>
      <c r="L42" s="77"/>
      <c r="M42" s="77"/>
      <c r="N42" s="7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6"/>
      <c r="AC42" s="62"/>
      <c r="AD42" s="62"/>
      <c r="AV42" s="67"/>
      <c r="BA42" s="132"/>
    </row>
    <row r="43" spans="1:53" s="76" customFormat="1" x14ac:dyDescent="0.2">
      <c r="A43" s="227"/>
      <c r="B43" s="228"/>
      <c r="C43" s="135"/>
      <c r="D43" s="135"/>
      <c r="E43" s="135"/>
      <c r="F43" s="135"/>
      <c r="G43" s="135"/>
      <c r="L43" s="77"/>
      <c r="M43" s="79"/>
      <c r="N43" s="80"/>
      <c r="O43" s="80"/>
      <c r="P43" s="80"/>
      <c r="Q43" s="80"/>
      <c r="R43" s="80"/>
      <c r="S43" s="80"/>
      <c r="T43" s="80"/>
      <c r="U43" s="81"/>
      <c r="V43" s="81"/>
      <c r="W43" s="81"/>
      <c r="X43" s="81"/>
      <c r="Y43" s="81"/>
      <c r="Z43" s="81"/>
      <c r="AA43" s="81"/>
      <c r="AB43" s="18"/>
      <c r="AC43" s="62"/>
      <c r="AD43" s="62"/>
      <c r="AV43" s="67"/>
      <c r="BA43" s="132"/>
    </row>
    <row r="44" spans="1:53" s="76" customFormat="1" x14ac:dyDescent="0.2">
      <c r="A44" s="227"/>
      <c r="B44" s="228"/>
      <c r="C44" s="135"/>
      <c r="D44" s="135"/>
      <c r="E44" s="135"/>
      <c r="F44" s="135"/>
      <c r="G44" s="135"/>
      <c r="L44" s="79"/>
      <c r="M44" s="79"/>
      <c r="N44" s="80"/>
      <c r="O44" s="80"/>
      <c r="P44" s="80"/>
      <c r="Q44" s="80"/>
      <c r="R44" s="80"/>
      <c r="S44" s="80"/>
      <c r="T44" s="80"/>
      <c r="U44" s="82"/>
      <c r="V44" s="82"/>
      <c r="W44" s="82"/>
      <c r="X44" s="82"/>
      <c r="Y44" s="82"/>
      <c r="Z44" s="82"/>
      <c r="AA44" s="82"/>
      <c r="AB44" s="20"/>
      <c r="AC44" s="62"/>
      <c r="AD44" s="62"/>
      <c r="AV44" s="67"/>
      <c r="BA44" s="132"/>
    </row>
    <row r="45" spans="1:53" s="76" customFormat="1" x14ac:dyDescent="0.2">
      <c r="A45" s="227"/>
      <c r="B45" s="228"/>
      <c r="C45" s="135"/>
      <c r="D45" s="135"/>
      <c r="E45" s="135"/>
      <c r="F45" s="135"/>
      <c r="G45" s="135"/>
      <c r="L45" s="79"/>
      <c r="M45" s="79"/>
      <c r="N45" s="83"/>
      <c r="O45" s="80"/>
      <c r="P45" s="80"/>
      <c r="Q45" s="80"/>
      <c r="R45" s="80"/>
      <c r="S45" s="80"/>
      <c r="T45" s="80"/>
      <c r="U45" s="82"/>
      <c r="V45" s="82"/>
      <c r="W45" s="82"/>
      <c r="X45" s="82"/>
      <c r="Y45" s="82"/>
      <c r="Z45" s="82"/>
      <c r="AA45" s="82"/>
      <c r="AB45" s="20"/>
      <c r="AC45" s="62"/>
      <c r="AD45" s="62"/>
      <c r="AV45" s="67"/>
      <c r="BA45" s="132"/>
    </row>
    <row r="46" spans="1:53" s="76" customFormat="1" x14ac:dyDescent="0.2">
      <c r="A46" s="227"/>
      <c r="B46" s="228"/>
      <c r="C46" s="135"/>
      <c r="D46" s="135"/>
      <c r="E46" s="135"/>
      <c r="F46" s="135"/>
      <c r="G46" s="135"/>
      <c r="L46" s="79"/>
      <c r="M46" s="79"/>
      <c r="N46" s="83"/>
      <c r="O46" s="80"/>
      <c r="P46" s="80"/>
      <c r="Q46" s="80"/>
      <c r="R46" s="80"/>
      <c r="S46" s="80"/>
      <c r="T46" s="80"/>
      <c r="U46" s="82"/>
      <c r="V46" s="82"/>
      <c r="W46" s="82"/>
      <c r="X46" s="82"/>
      <c r="Y46" s="82"/>
      <c r="Z46" s="82"/>
      <c r="AA46" s="82"/>
      <c r="AB46" s="20"/>
      <c r="AC46" s="62"/>
      <c r="AD46" s="62"/>
      <c r="AV46" s="67"/>
      <c r="BA46" s="132"/>
    </row>
    <row r="47" spans="1:53" s="76" customFormat="1" x14ac:dyDescent="0.2">
      <c r="A47" s="227"/>
      <c r="B47" s="228"/>
      <c r="C47" s="135"/>
      <c r="D47" s="135"/>
      <c r="E47" s="135"/>
      <c r="F47" s="135"/>
      <c r="G47" s="135"/>
      <c r="L47" s="84"/>
      <c r="M47" s="84"/>
      <c r="N47" s="85"/>
      <c r="O47" s="80"/>
      <c r="P47" s="80"/>
      <c r="Q47" s="80"/>
      <c r="R47" s="80"/>
      <c r="S47" s="80"/>
      <c r="T47" s="80"/>
      <c r="U47" s="86"/>
      <c r="V47" s="86"/>
      <c r="W47" s="86"/>
      <c r="X47" s="86"/>
      <c r="Y47" s="86"/>
      <c r="Z47" s="86"/>
      <c r="AA47" s="86"/>
      <c r="AB47" s="51"/>
      <c r="AC47" s="62"/>
      <c r="AD47" s="62"/>
      <c r="AV47" s="67"/>
      <c r="BA47" s="132"/>
    </row>
    <row r="48" spans="1:53" s="76" customFormat="1" x14ac:dyDescent="0.2">
      <c r="A48" s="227"/>
      <c r="B48" s="228"/>
      <c r="C48" s="135"/>
      <c r="D48" s="135"/>
      <c r="E48" s="135"/>
      <c r="F48" s="135"/>
      <c r="G48" s="135"/>
      <c r="L48" s="84"/>
      <c r="M48" s="84"/>
      <c r="N48" s="85"/>
      <c r="O48" s="80"/>
      <c r="P48" s="80"/>
      <c r="Q48" s="80"/>
      <c r="R48" s="80"/>
      <c r="S48" s="80"/>
      <c r="T48" s="80"/>
      <c r="U48" s="86"/>
      <c r="V48" s="86"/>
      <c r="W48" s="86"/>
      <c r="X48" s="86"/>
      <c r="Y48" s="86"/>
      <c r="Z48" s="86"/>
      <c r="AA48" s="86"/>
      <c r="AB48" s="51"/>
      <c r="AC48" s="62"/>
      <c r="AD48" s="62"/>
      <c r="AV48" s="67"/>
      <c r="BA48" s="132"/>
    </row>
    <row r="49" spans="1:53" s="76" customFormat="1" x14ac:dyDescent="0.2">
      <c r="A49" s="227"/>
      <c r="B49" s="228"/>
      <c r="C49" s="135"/>
      <c r="D49" s="135"/>
      <c r="E49" s="135"/>
      <c r="F49" s="135"/>
      <c r="G49" s="135"/>
      <c r="L49" s="80"/>
      <c r="M49" s="80"/>
      <c r="N49" s="80"/>
      <c r="O49" s="80"/>
      <c r="P49" s="80"/>
      <c r="Q49" s="80"/>
      <c r="R49" s="80"/>
      <c r="S49" s="78"/>
      <c r="T49" s="78"/>
      <c r="U49" s="87"/>
      <c r="V49" s="87"/>
      <c r="W49" s="87"/>
      <c r="X49" s="87"/>
      <c r="Y49" s="87"/>
      <c r="Z49" s="87"/>
      <c r="AA49" s="87"/>
      <c r="AB49" s="53"/>
      <c r="AC49" s="62"/>
      <c r="AD49" s="62"/>
      <c r="AV49" s="67"/>
      <c r="BA49" s="132"/>
    </row>
    <row r="50" spans="1:53" s="76" customFormat="1" x14ac:dyDescent="0.2">
      <c r="A50" s="227"/>
      <c r="B50" s="228"/>
      <c r="C50" s="135"/>
      <c r="D50" s="135"/>
      <c r="E50" s="135"/>
      <c r="F50" s="135"/>
      <c r="G50" s="135"/>
      <c r="L50" s="80"/>
      <c r="M50" s="80"/>
      <c r="N50" s="80"/>
      <c r="O50" s="80"/>
      <c r="P50" s="80"/>
      <c r="Q50" s="80"/>
      <c r="R50" s="80"/>
      <c r="S50" s="78"/>
      <c r="T50" s="78"/>
      <c r="U50" s="87"/>
      <c r="V50" s="87"/>
      <c r="W50" s="87"/>
      <c r="X50" s="87"/>
      <c r="Y50" s="87"/>
      <c r="Z50" s="87"/>
      <c r="AA50" s="87"/>
      <c r="AB50" s="53"/>
      <c r="AC50" s="62"/>
      <c r="AD50" s="62"/>
      <c r="AV50" s="67"/>
      <c r="BA50" s="132"/>
    </row>
    <row r="51" spans="1:53" s="76" customFormat="1" x14ac:dyDescent="0.2">
      <c r="A51" s="227"/>
      <c r="B51" s="228"/>
      <c r="C51" s="135"/>
      <c r="D51" s="135"/>
      <c r="E51" s="135"/>
      <c r="F51" s="135"/>
      <c r="G51" s="135"/>
      <c r="L51" s="80"/>
      <c r="M51" s="84"/>
      <c r="N51" s="85"/>
      <c r="O51" s="80"/>
      <c r="P51" s="80"/>
      <c r="Q51" s="80"/>
      <c r="R51" s="80"/>
      <c r="S51" s="80"/>
      <c r="T51" s="80"/>
      <c r="U51" s="87"/>
      <c r="V51" s="87"/>
      <c r="W51" s="87"/>
      <c r="X51" s="87"/>
      <c r="Y51" s="87"/>
      <c r="Z51" s="87"/>
      <c r="AA51" s="87"/>
      <c r="AB51" s="53"/>
      <c r="AV51" s="67"/>
      <c r="BA51" s="132"/>
    </row>
    <row r="52" spans="1:53" s="76" customFormat="1" x14ac:dyDescent="0.2">
      <c r="A52" s="227"/>
      <c r="B52" s="228"/>
      <c r="C52" s="135"/>
      <c r="D52" s="135"/>
      <c r="E52" s="135"/>
      <c r="F52" s="135"/>
      <c r="G52" s="135"/>
      <c r="AB52" s="6"/>
      <c r="AV52" s="67"/>
      <c r="BA52" s="132"/>
    </row>
    <row r="53" spans="1:53" s="76" customFormat="1" ht="15.75" x14ac:dyDescent="0.25">
      <c r="A53" s="227"/>
      <c r="B53" s="228"/>
      <c r="C53" s="135"/>
      <c r="D53" s="135"/>
      <c r="E53" s="135"/>
      <c r="F53" s="135"/>
      <c r="G53" s="135"/>
      <c r="M53" s="239" t="s">
        <v>109</v>
      </c>
      <c r="N53" s="242" t="s">
        <v>112</v>
      </c>
      <c r="U53" s="185">
        <f>$W$66*U49+$X$66</f>
        <v>0.12479999999999999</v>
      </c>
      <c r="V53" s="185">
        <f t="shared" ref="V53:AA53" si="12">$W$66*V49+$X$66</f>
        <v>0.12479999999999999</v>
      </c>
      <c r="W53" s="185">
        <f t="shared" si="12"/>
        <v>0.12479999999999999</v>
      </c>
      <c r="X53" s="185">
        <f t="shared" si="12"/>
        <v>0.12479999999999999</v>
      </c>
      <c r="Y53" s="185">
        <f t="shared" si="12"/>
        <v>0.12479999999999999</v>
      </c>
      <c r="Z53" s="185">
        <f t="shared" si="12"/>
        <v>0.12479999999999999</v>
      </c>
      <c r="AA53" s="185">
        <f t="shared" si="12"/>
        <v>0.12479999999999999</v>
      </c>
      <c r="AB53" s="54"/>
      <c r="AV53" s="67"/>
      <c r="BA53" s="132"/>
    </row>
    <row r="54" spans="1:53" s="76" customFormat="1" ht="14.25" x14ac:dyDescent="0.25">
      <c r="A54" s="227"/>
      <c r="B54" s="228"/>
      <c r="C54" s="135"/>
      <c r="D54" s="135"/>
      <c r="E54" s="135"/>
      <c r="F54" s="135"/>
      <c r="G54" s="135"/>
      <c r="M54" s="239" t="s">
        <v>108</v>
      </c>
      <c r="N54" s="242"/>
      <c r="U54" s="186">
        <f>(($W67*U12+$X67)/($W67*$U12+$X67))</f>
        <v>1</v>
      </c>
      <c r="V54" s="186">
        <f t="shared" ref="V54:Z54" si="13">(($W67*V12+$X67)/($W67*$U12+$X67))</f>
        <v>1</v>
      </c>
      <c r="W54" s="186">
        <f t="shared" si="13"/>
        <v>1</v>
      </c>
      <c r="X54" s="186">
        <f t="shared" si="13"/>
        <v>1</v>
      </c>
      <c r="Y54" s="186">
        <f t="shared" si="13"/>
        <v>1</v>
      </c>
      <c r="Z54" s="186">
        <f t="shared" si="13"/>
        <v>1</v>
      </c>
      <c r="AA54" s="186">
        <f>(($W67*AA12+$X67)/($W67*$U12+$X67))</f>
        <v>1</v>
      </c>
      <c r="AB54" s="55"/>
      <c r="AV54" s="67"/>
      <c r="BA54" s="132"/>
    </row>
    <row r="55" spans="1:53" s="76" customFormat="1" x14ac:dyDescent="0.2">
      <c r="A55" s="227"/>
      <c r="B55" s="228"/>
      <c r="C55" s="135"/>
      <c r="D55" s="135"/>
      <c r="E55" s="135"/>
      <c r="F55" s="135"/>
      <c r="G55" s="135"/>
      <c r="M55" s="239"/>
      <c r="N55" s="242"/>
      <c r="AB55" s="6"/>
      <c r="AV55" s="67"/>
      <c r="BA55" s="132"/>
    </row>
    <row r="56" spans="1:53" s="76" customFormat="1" ht="15.75" x14ac:dyDescent="0.25">
      <c r="A56" s="227"/>
      <c r="B56" s="228"/>
      <c r="C56" s="135"/>
      <c r="D56" s="135"/>
      <c r="E56" s="135"/>
      <c r="F56" s="135"/>
      <c r="G56" s="135"/>
      <c r="M56" s="240" t="s">
        <v>107</v>
      </c>
      <c r="N56" s="242" t="s">
        <v>112</v>
      </c>
      <c r="U56" s="186">
        <f>U54*U53</f>
        <v>0.12479999999999999</v>
      </c>
      <c r="V56" s="186">
        <f>V54*V53</f>
        <v>0.12479999999999999</v>
      </c>
      <c r="W56" s="186">
        <f t="shared" ref="W56" si="14">W54*W53</f>
        <v>0.12479999999999999</v>
      </c>
      <c r="X56" s="186">
        <f>X54*X53</f>
        <v>0.12479999999999999</v>
      </c>
      <c r="Y56" s="186">
        <f t="shared" ref="Y56:AA56" si="15">Y54*Y53</f>
        <v>0.12479999999999999</v>
      </c>
      <c r="Z56" s="186">
        <f t="shared" si="15"/>
        <v>0.12479999999999999</v>
      </c>
      <c r="AA56" s="186">
        <f t="shared" si="15"/>
        <v>0.12479999999999999</v>
      </c>
      <c r="AB56" s="55"/>
      <c r="AV56" s="67"/>
      <c r="BA56" s="132"/>
    </row>
    <row r="57" spans="1:53" s="76" customFormat="1" ht="15.75" x14ac:dyDescent="0.25">
      <c r="A57" s="227"/>
      <c r="B57" s="228"/>
      <c r="C57" s="135"/>
      <c r="D57" s="135"/>
      <c r="E57" s="135"/>
      <c r="F57" s="135"/>
      <c r="G57" s="135"/>
      <c r="M57" s="240" t="s">
        <v>106</v>
      </c>
      <c r="N57" s="242" t="s">
        <v>112</v>
      </c>
      <c r="U57" s="186">
        <f>U50-U56</f>
        <v>-0.12479999999999999</v>
      </c>
      <c r="V57" s="186">
        <f>V50-V56</f>
        <v>-0.12479999999999999</v>
      </c>
      <c r="W57" s="186">
        <f t="shared" ref="W57" si="16">W50-W56</f>
        <v>-0.12479999999999999</v>
      </c>
      <c r="X57" s="186">
        <f>X50-X56</f>
        <v>-0.12479999999999999</v>
      </c>
      <c r="Y57" s="186">
        <f t="shared" ref="Y57:AA57" si="17">Y50-Y56</f>
        <v>-0.12479999999999999</v>
      </c>
      <c r="Z57" s="186">
        <f t="shared" si="17"/>
        <v>-0.12479999999999999</v>
      </c>
      <c r="AA57" s="186">
        <f t="shared" si="17"/>
        <v>-0.12479999999999999</v>
      </c>
      <c r="AB57" s="55"/>
      <c r="AV57" s="67"/>
      <c r="BA57" s="132"/>
    </row>
    <row r="58" spans="1:53" s="76" customFormat="1" ht="15.75" x14ac:dyDescent="0.25">
      <c r="A58" s="227"/>
      <c r="B58" s="228"/>
      <c r="C58" s="135"/>
      <c r="D58" s="135"/>
      <c r="E58" s="135"/>
      <c r="F58" s="135"/>
      <c r="G58" s="135"/>
      <c r="M58" s="241" t="s">
        <v>138</v>
      </c>
      <c r="N58" s="243" t="s">
        <v>31</v>
      </c>
      <c r="U58" s="89" t="e">
        <f>U57/U36</f>
        <v>#DIV/0!</v>
      </c>
      <c r="V58" s="89" t="e">
        <f>V57/V36</f>
        <v>#DIV/0!</v>
      </c>
      <c r="W58" s="89" t="e">
        <f>W57/W36</f>
        <v>#DIV/0!</v>
      </c>
      <c r="X58" s="89" t="e">
        <f>X57/X36</f>
        <v>#DIV/0!</v>
      </c>
      <c r="Y58" s="89" t="e">
        <f t="shared" ref="Y58:AA58" si="18">Y57/Y36</f>
        <v>#DIV/0!</v>
      </c>
      <c r="Z58" s="89" t="e">
        <f t="shared" si="18"/>
        <v>#DIV/0!</v>
      </c>
      <c r="AA58" s="89" t="e">
        <f t="shared" si="18"/>
        <v>#DIV/0!</v>
      </c>
      <c r="AB58" s="56"/>
      <c r="AV58" s="67"/>
      <c r="BA58" s="132"/>
    </row>
    <row r="59" spans="1:53" s="76" customFormat="1" x14ac:dyDescent="0.2">
      <c r="A59" s="227"/>
      <c r="B59" s="228"/>
      <c r="C59" s="135"/>
      <c r="D59" s="135"/>
      <c r="E59" s="135"/>
      <c r="F59" s="135"/>
      <c r="G59" s="135"/>
      <c r="M59" s="240"/>
      <c r="N59" s="243"/>
      <c r="U59" s="186"/>
      <c r="V59" s="186"/>
      <c r="W59" s="186"/>
      <c r="X59" s="186"/>
      <c r="Y59" s="186"/>
      <c r="Z59" s="186"/>
      <c r="AA59" s="186"/>
      <c r="AB59" s="55"/>
      <c r="AV59" s="67"/>
      <c r="BA59" s="132"/>
    </row>
    <row r="60" spans="1:53" s="76" customFormat="1" x14ac:dyDescent="0.2">
      <c r="A60" s="227"/>
      <c r="B60" s="228"/>
      <c r="C60" s="135"/>
      <c r="D60" s="135"/>
      <c r="E60" s="135"/>
      <c r="F60" s="135"/>
      <c r="G60" s="135"/>
      <c r="M60" s="244"/>
      <c r="N60" s="245"/>
      <c r="U60" s="90"/>
      <c r="V60" s="90"/>
      <c r="W60" s="90"/>
      <c r="X60" s="90"/>
      <c r="Y60" s="90"/>
      <c r="Z60" s="90"/>
      <c r="AA60" s="90"/>
      <c r="AB60" s="57"/>
      <c r="AV60" s="67"/>
      <c r="BA60" s="132"/>
    </row>
    <row r="61" spans="1:53" s="76" customFormat="1" x14ac:dyDescent="0.2">
      <c r="A61" s="68"/>
      <c r="B61" s="69"/>
      <c r="C61" s="70"/>
      <c r="D61" s="70"/>
      <c r="E61" s="70"/>
      <c r="F61" s="71"/>
      <c r="G61" s="71"/>
      <c r="H61" s="60"/>
      <c r="I61" s="60"/>
      <c r="L61" s="187"/>
      <c r="M61" s="244"/>
      <c r="N61" s="245"/>
      <c r="U61" s="38" t="s">
        <v>7</v>
      </c>
      <c r="V61" s="39" t="s">
        <v>19</v>
      </c>
      <c r="W61" s="40" t="s">
        <v>20</v>
      </c>
      <c r="X61" s="41" t="s">
        <v>21</v>
      </c>
      <c r="Y61" s="40" t="s">
        <v>22</v>
      </c>
      <c r="Z61" s="42" t="s">
        <v>23</v>
      </c>
      <c r="AA61" s="39" t="s">
        <v>24</v>
      </c>
      <c r="AB61" s="2"/>
      <c r="AS61" s="67"/>
      <c r="AX61" s="132"/>
    </row>
    <row r="62" spans="1:53" s="76" customFormat="1" ht="15.75" x14ac:dyDescent="0.25">
      <c r="A62" s="72"/>
      <c r="B62" s="6"/>
      <c r="C62" s="6"/>
      <c r="D62" s="6"/>
      <c r="E62" s="6"/>
      <c r="F62" s="71"/>
      <c r="G62" s="60"/>
      <c r="H62" s="60"/>
      <c r="I62" s="60"/>
      <c r="L62" s="189"/>
      <c r="M62" s="241" t="s">
        <v>110</v>
      </c>
      <c r="N62" s="243" t="s">
        <v>30</v>
      </c>
      <c r="U62" s="190"/>
      <c r="V62" s="190" t="str">
        <f t="shared" ref="V62:AA62" si="19">IF(ISNUMBER(V58),IF(Titrvol20=TRUE,IF(UnknownS20=FALSE,V58/V23,V58/V23/$M$12),IF(UnknownS20=FALSE,V58,V58/$M$12)),"")</f>
        <v/>
      </c>
      <c r="W62" s="190" t="str">
        <f t="shared" si="19"/>
        <v/>
      </c>
      <c r="X62" s="190" t="str">
        <f t="shared" si="19"/>
        <v/>
      </c>
      <c r="Y62" s="190" t="str">
        <f t="shared" si="19"/>
        <v/>
      </c>
      <c r="Z62" s="190" t="str">
        <f t="shared" si="19"/>
        <v/>
      </c>
      <c r="AA62" s="190" t="str">
        <f t="shared" si="19"/>
        <v/>
      </c>
      <c r="AB62" s="58"/>
      <c r="AS62" s="67"/>
      <c r="AX62" s="132"/>
    </row>
    <row r="63" spans="1:53" s="76" customFormat="1" x14ac:dyDescent="0.2">
      <c r="A63" s="72"/>
      <c r="B63" s="93"/>
      <c r="C63" s="6"/>
      <c r="D63" s="6"/>
      <c r="E63" s="6"/>
      <c r="F63" s="71"/>
      <c r="G63" s="60"/>
      <c r="H63" s="60"/>
      <c r="I63" s="60"/>
      <c r="L63" s="5"/>
      <c r="M63" s="191"/>
      <c r="N63" s="91"/>
      <c r="U63" s="192"/>
      <c r="V63" s="192"/>
      <c r="W63" s="193"/>
      <c r="X63" s="194"/>
      <c r="Y63" s="92"/>
      <c r="Z63" s="92"/>
      <c r="AA63" s="195"/>
      <c r="AB63" s="20"/>
      <c r="AC63" s="132"/>
      <c r="AD63" s="132"/>
      <c r="AS63" s="67"/>
      <c r="AX63" s="132"/>
    </row>
    <row r="64" spans="1:53" s="132" customFormat="1" x14ac:dyDescent="0.2">
      <c r="A64" s="72"/>
      <c r="B64" s="6"/>
      <c r="C64" s="6"/>
      <c r="D64" s="71"/>
      <c r="E64" s="71"/>
      <c r="F64" s="71"/>
      <c r="G64" s="60"/>
      <c r="H64" s="60"/>
      <c r="I64" s="60"/>
      <c r="L64" s="5"/>
      <c r="M64" s="196"/>
      <c r="N64" s="197"/>
      <c r="U64" s="192"/>
      <c r="V64" s="192"/>
      <c r="W64" s="198"/>
      <c r="X64" s="194"/>
      <c r="Y64" s="194"/>
      <c r="Z64" s="194"/>
      <c r="AA64" s="194"/>
      <c r="AB64" s="59"/>
      <c r="AC64" s="76"/>
      <c r="AD64" s="76"/>
      <c r="AS64" s="199"/>
    </row>
    <row r="65" spans="1:52" s="76" customFormat="1" ht="14.25" x14ac:dyDescent="0.25">
      <c r="A65" s="72"/>
      <c r="B65" s="6"/>
      <c r="C65" s="6"/>
      <c r="D65" s="6"/>
      <c r="E65" s="6"/>
      <c r="F65" s="71"/>
      <c r="G65" s="60"/>
      <c r="H65" s="60"/>
      <c r="I65" s="60"/>
      <c r="L65" s="5"/>
      <c r="M65" s="232" t="s">
        <v>122</v>
      </c>
      <c r="N65" s="233"/>
      <c r="U65" s="233"/>
      <c r="V65" s="233"/>
      <c r="W65" s="234" t="s">
        <v>4</v>
      </c>
      <c r="X65" s="234" t="s">
        <v>5</v>
      </c>
      <c r="Y65" s="234"/>
      <c r="Z65" s="234"/>
      <c r="AA65" s="234"/>
      <c r="AB65" s="235"/>
      <c r="AS65" s="67"/>
      <c r="AX65" s="132"/>
    </row>
    <row r="66" spans="1:52" s="76" customFormat="1" ht="14.25" x14ac:dyDescent="0.2">
      <c r="A66" s="72"/>
      <c r="B66" s="6"/>
      <c r="C66" s="6"/>
      <c r="D66" s="6"/>
      <c r="E66" s="6"/>
      <c r="F66" s="71"/>
      <c r="G66" s="60"/>
      <c r="H66" s="60"/>
      <c r="I66" s="60"/>
      <c r="L66" s="5"/>
      <c r="M66" s="214" t="s">
        <v>127</v>
      </c>
      <c r="N66" s="256" t="s">
        <v>137</v>
      </c>
      <c r="O66" s="256"/>
      <c r="P66" s="3"/>
      <c r="Q66" s="3"/>
      <c r="R66" s="3"/>
      <c r="S66" s="3"/>
      <c r="T66" s="3"/>
      <c r="U66" s="249"/>
      <c r="V66" s="249"/>
      <c r="W66" s="251">
        <v>-3.4799999999999998E-2</v>
      </c>
      <c r="X66" s="251">
        <v>0.12479999999999999</v>
      </c>
      <c r="Y66" s="93" t="s">
        <v>37</v>
      </c>
      <c r="Z66" s="93"/>
      <c r="AA66" s="6"/>
      <c r="AB66" s="93"/>
      <c r="AC66" s="93"/>
      <c r="AD66" s="93"/>
      <c r="AE66" s="93"/>
      <c r="AF66" s="93"/>
      <c r="AG66" s="93"/>
      <c r="AH66" s="93"/>
      <c r="AI66" s="6"/>
      <c r="AJ66" s="182"/>
      <c r="AK66" s="182"/>
      <c r="AL66" s="182"/>
      <c r="AS66" s="67"/>
      <c r="AX66" s="132"/>
    </row>
    <row r="67" spans="1:52" s="76" customFormat="1" ht="14.25" x14ac:dyDescent="0.25">
      <c r="A67" s="6"/>
      <c r="B67" s="6"/>
      <c r="C67" s="6"/>
      <c r="D67" s="6"/>
      <c r="E67" s="6"/>
      <c r="F67" s="71"/>
      <c r="G67" s="60"/>
      <c r="H67" s="60"/>
      <c r="I67" s="60"/>
      <c r="M67" s="88" t="s">
        <v>108</v>
      </c>
      <c r="N67" s="238" t="s">
        <v>126</v>
      </c>
      <c r="O67" s="3"/>
      <c r="P67" s="3"/>
      <c r="Q67" s="3"/>
      <c r="R67" s="3"/>
      <c r="S67" s="3"/>
      <c r="T67" s="3"/>
      <c r="U67" s="249"/>
      <c r="V67" s="249"/>
      <c r="W67" s="250">
        <v>2.0000000000000001E-4</v>
      </c>
      <c r="X67" s="250">
        <v>6.7000000000000004E-2</v>
      </c>
      <c r="Y67" s="215" t="s">
        <v>38</v>
      </c>
      <c r="Z67" s="216"/>
      <c r="AA67" s="248"/>
      <c r="AB67" s="216"/>
      <c r="AC67" s="6"/>
      <c r="AD67" s="6"/>
      <c r="AE67" s="6"/>
      <c r="AF67" s="6"/>
      <c r="AG67" s="6"/>
      <c r="AH67" s="6"/>
      <c r="AS67" s="67"/>
      <c r="AX67" s="132"/>
    </row>
    <row r="68" spans="1:52" s="76" customFormat="1" x14ac:dyDescent="0.2">
      <c r="A68" s="6"/>
      <c r="B68" s="6"/>
      <c r="C68" s="6"/>
      <c r="D68" s="6"/>
      <c r="E68" s="6"/>
      <c r="F68" s="71"/>
      <c r="G68" s="60"/>
      <c r="H68" s="60"/>
      <c r="I68" s="60"/>
      <c r="AB68" s="6"/>
      <c r="AS68" s="67"/>
      <c r="AX68" s="132"/>
    </row>
    <row r="69" spans="1:52" s="76" customFormat="1" x14ac:dyDescent="0.2">
      <c r="A69" s="72"/>
      <c r="B69" s="6"/>
      <c r="C69" s="6"/>
      <c r="D69" s="6"/>
      <c r="E69" s="6"/>
      <c r="F69" s="71"/>
      <c r="G69" s="60"/>
      <c r="H69" s="60"/>
      <c r="I69" s="60"/>
      <c r="AB69" s="6"/>
      <c r="AS69" s="67"/>
      <c r="AX69" s="132"/>
    </row>
    <row r="70" spans="1:52" s="76" customFormat="1" x14ac:dyDescent="0.2">
      <c r="A70" s="209"/>
      <c r="B70" s="6"/>
      <c r="C70" s="6"/>
      <c r="D70" s="6"/>
      <c r="E70" s="6"/>
      <c r="F70" s="71"/>
      <c r="G70" s="60"/>
      <c r="H70" s="60"/>
      <c r="I70" s="60"/>
      <c r="AB70" s="6"/>
      <c r="AS70" s="67"/>
      <c r="AX70" s="132"/>
    </row>
    <row r="71" spans="1:52" s="76" customFormat="1" x14ac:dyDescent="0.2">
      <c r="A71" s="209"/>
      <c r="B71" s="6"/>
      <c r="C71" s="6"/>
      <c r="D71" s="6"/>
      <c r="E71" s="6"/>
      <c r="F71" s="71"/>
      <c r="G71" s="71"/>
      <c r="H71" s="60"/>
      <c r="I71" s="60"/>
      <c r="AB71" s="6"/>
      <c r="AS71" s="67"/>
      <c r="AX71" s="132"/>
    </row>
    <row r="72" spans="1:52" s="76" customFormat="1" x14ac:dyDescent="0.2">
      <c r="A72" s="93"/>
      <c r="B72" s="71"/>
      <c r="C72" s="71"/>
      <c r="D72" s="71"/>
      <c r="E72" s="71"/>
      <c r="F72" s="71"/>
      <c r="G72" s="71"/>
      <c r="H72" s="60"/>
      <c r="I72" s="60"/>
      <c r="J72" s="126"/>
      <c r="K72" s="126"/>
      <c r="L72" s="5"/>
      <c r="M72" s="120"/>
      <c r="N72" s="182"/>
      <c r="O72" s="182"/>
      <c r="P72" s="198"/>
      <c r="Q72" s="198"/>
      <c r="R72" s="198"/>
      <c r="S72" s="198"/>
      <c r="AB72" s="6"/>
      <c r="AS72" s="67"/>
      <c r="AX72" s="132"/>
    </row>
    <row r="73" spans="1:52" s="5" customFormat="1" x14ac:dyDescent="0.2">
      <c r="A73" s="71"/>
      <c r="B73" s="71"/>
      <c r="C73" s="71"/>
      <c r="D73" s="71"/>
      <c r="E73" s="71"/>
      <c r="F73" s="71"/>
      <c r="G73" s="71"/>
      <c r="H73" s="60"/>
      <c r="I73" s="60"/>
      <c r="L73" s="76"/>
      <c r="M73" s="76"/>
      <c r="N73" s="76"/>
      <c r="O73" s="76"/>
      <c r="P73" s="200"/>
      <c r="Q73" s="200"/>
      <c r="R73" s="200"/>
      <c r="S73" s="200"/>
      <c r="AB73" s="60"/>
      <c r="AU73" s="201"/>
      <c r="AV73" s="201"/>
      <c r="AW73" s="201"/>
      <c r="AZ73" s="134"/>
    </row>
    <row r="74" spans="1:52" s="5" customFormat="1" x14ac:dyDescent="0.2">
      <c r="A74" s="71"/>
      <c r="B74" s="71"/>
      <c r="C74" s="71"/>
      <c r="D74" s="71"/>
      <c r="E74" s="71"/>
      <c r="F74" s="71"/>
      <c r="G74" s="71"/>
      <c r="H74" s="60"/>
      <c r="I74" s="60"/>
      <c r="L74" s="76"/>
      <c r="M74" s="180"/>
      <c r="N74" s="180"/>
      <c r="O74" s="180"/>
      <c r="P74" s="198"/>
      <c r="Q74" s="198"/>
      <c r="R74" s="198"/>
      <c r="S74" s="198"/>
      <c r="T74" s="120"/>
      <c r="U74" s="120"/>
      <c r="V74" s="120"/>
      <c r="W74" s="120"/>
      <c r="X74" s="120"/>
      <c r="Y74" s="120"/>
      <c r="Z74" s="120"/>
      <c r="AA74" s="120"/>
      <c r="AB74" s="46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T74" s="201"/>
      <c r="AU74" s="201"/>
      <c r="AV74" s="201"/>
      <c r="AY74" s="134"/>
    </row>
    <row r="75" spans="1:52" s="5" customFormat="1" x14ac:dyDescent="0.2">
      <c r="A75" s="71"/>
      <c r="B75" s="71"/>
      <c r="C75" s="71"/>
      <c r="D75" s="71"/>
      <c r="E75" s="71"/>
      <c r="F75" s="71"/>
      <c r="G75" s="71"/>
      <c r="H75" s="60"/>
      <c r="I75" s="60"/>
      <c r="T75" s="120"/>
      <c r="U75" s="120"/>
      <c r="V75" s="120"/>
      <c r="W75" s="120"/>
      <c r="X75" s="120"/>
      <c r="Y75" s="120"/>
      <c r="Z75" s="120"/>
      <c r="AA75" s="120"/>
      <c r="AB75" s="46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T75" s="201"/>
      <c r="AU75" s="201"/>
      <c r="AV75" s="201"/>
      <c r="AY75" s="134"/>
    </row>
    <row r="76" spans="1:52" s="5" customFormat="1" x14ac:dyDescent="0.2">
      <c r="A76" s="71"/>
      <c r="B76" s="71"/>
      <c r="C76" s="71"/>
      <c r="D76" s="71"/>
      <c r="E76" s="71"/>
      <c r="F76" s="71"/>
      <c r="G76" s="71"/>
      <c r="H76" s="60"/>
      <c r="I76" s="6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46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T76" s="201"/>
      <c r="AU76" s="201"/>
      <c r="AV76" s="201"/>
      <c r="AY76" s="134"/>
    </row>
    <row r="77" spans="1:52" s="5" customFormat="1" x14ac:dyDescent="0.2">
      <c r="A77" s="71"/>
      <c r="B77" s="71"/>
      <c r="C77" s="71"/>
      <c r="D77" s="71"/>
      <c r="E77" s="71"/>
      <c r="F77" s="71"/>
      <c r="G77" s="71"/>
      <c r="H77" s="60"/>
      <c r="I77" s="6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46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T77" s="201"/>
      <c r="AU77" s="201"/>
      <c r="AV77" s="201"/>
      <c r="AY77" s="134"/>
    </row>
    <row r="78" spans="1:52" s="5" customFormat="1" x14ac:dyDescent="0.2">
      <c r="A78" s="210"/>
      <c r="B78" s="71"/>
      <c r="C78" s="71"/>
      <c r="D78" s="71"/>
      <c r="E78" s="71"/>
      <c r="F78" s="71"/>
      <c r="G78" s="71"/>
      <c r="H78" s="60"/>
      <c r="I78" s="6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46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T78" s="201"/>
      <c r="AU78" s="201"/>
      <c r="AV78" s="201"/>
      <c r="AY78" s="134"/>
    </row>
    <row r="79" spans="1:52" s="5" customFormat="1" x14ac:dyDescent="0.2">
      <c r="A79" s="210"/>
      <c r="B79" s="71"/>
      <c r="C79" s="71"/>
      <c r="D79" s="71"/>
      <c r="E79" s="71"/>
      <c r="F79" s="71"/>
      <c r="G79" s="71"/>
      <c r="H79" s="60"/>
      <c r="I79" s="6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46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U79" s="201"/>
      <c r="AV79" s="201"/>
      <c r="AW79" s="201"/>
      <c r="AZ79" s="134"/>
    </row>
    <row r="80" spans="1:52" s="5" customFormat="1" x14ac:dyDescent="0.2">
      <c r="A80" s="210"/>
      <c r="B80" s="71"/>
      <c r="C80" s="71"/>
      <c r="D80" s="71"/>
      <c r="E80" s="71"/>
      <c r="F80" s="71"/>
      <c r="G80" s="71"/>
      <c r="H80" s="60"/>
      <c r="I80" s="6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46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U80" s="201"/>
      <c r="AV80" s="201"/>
      <c r="AW80" s="201"/>
      <c r="AZ80" s="134"/>
    </row>
    <row r="81" spans="1:59" x14ac:dyDescent="0.2">
      <c r="A81" s="71"/>
      <c r="B81" s="71"/>
      <c r="C81" s="71"/>
      <c r="D81" s="71"/>
      <c r="E81" s="71"/>
      <c r="F81" s="71"/>
      <c r="G81" s="71"/>
      <c r="H81" s="60"/>
      <c r="I81" s="60"/>
      <c r="L81" s="120"/>
      <c r="M81" s="120"/>
      <c r="N81" s="120"/>
      <c r="O81" s="120"/>
      <c r="P81" s="120"/>
      <c r="Q81" s="120"/>
      <c r="R81" s="120"/>
      <c r="S81" s="120"/>
      <c r="AU81" s="201"/>
      <c r="AV81" s="201"/>
      <c r="AW81" s="201"/>
      <c r="AX81" s="5"/>
      <c r="AY81" s="5"/>
      <c r="AZ81" s="134"/>
      <c r="BC81" s="5"/>
    </row>
    <row r="82" spans="1:59" x14ac:dyDescent="0.2">
      <c r="A82" s="71"/>
      <c r="B82" s="71"/>
      <c r="C82" s="71"/>
      <c r="D82" s="71"/>
      <c r="E82" s="71"/>
      <c r="F82" s="71"/>
      <c r="G82" s="71"/>
      <c r="H82" s="60"/>
      <c r="I82" s="60"/>
      <c r="L82" s="120"/>
      <c r="M82" s="120"/>
      <c r="N82" s="120"/>
      <c r="O82" s="120"/>
      <c r="P82" s="120"/>
      <c r="Q82" s="120"/>
      <c r="R82" s="120"/>
      <c r="S82" s="120"/>
      <c r="AU82" s="201"/>
      <c r="AV82" s="201"/>
      <c r="AW82" s="201"/>
      <c r="AX82" s="5"/>
      <c r="AY82" s="5"/>
      <c r="AZ82" s="134"/>
      <c r="BC82" s="5"/>
    </row>
    <row r="83" spans="1:59" x14ac:dyDescent="0.2">
      <c r="A83" s="71"/>
      <c r="B83" s="71"/>
      <c r="C83" s="71"/>
      <c r="D83" s="71"/>
      <c r="E83" s="71"/>
      <c r="F83" s="60"/>
      <c r="G83" s="60"/>
      <c r="H83" s="60"/>
      <c r="I83" s="60"/>
      <c r="AU83" s="201"/>
      <c r="AV83" s="201"/>
      <c r="AW83" s="201"/>
      <c r="AX83" s="5"/>
      <c r="AY83" s="5"/>
      <c r="AZ83" s="134"/>
      <c r="BC83" s="5"/>
    </row>
    <row r="84" spans="1:59" x14ac:dyDescent="0.2">
      <c r="A84" s="210"/>
      <c r="B84" s="71"/>
      <c r="C84" s="71"/>
      <c r="D84" s="71"/>
      <c r="E84" s="71"/>
      <c r="F84" s="71"/>
      <c r="G84" s="71"/>
      <c r="H84" s="60"/>
      <c r="I84" s="60"/>
      <c r="AU84" s="201"/>
      <c r="AV84" s="201"/>
      <c r="AW84" s="201"/>
      <c r="AX84" s="5"/>
      <c r="AY84" s="5"/>
      <c r="AZ84" s="134"/>
      <c r="BC84" s="5"/>
    </row>
    <row r="85" spans="1:59" x14ac:dyDescent="0.2">
      <c r="A85" s="210"/>
      <c r="B85" s="71"/>
      <c r="C85" s="71"/>
      <c r="D85" s="71"/>
      <c r="E85" s="71"/>
      <c r="F85" s="71"/>
      <c r="G85" s="71"/>
      <c r="H85" s="60"/>
      <c r="I85" s="60"/>
      <c r="AU85" s="201"/>
      <c r="AV85" s="201"/>
      <c r="AW85" s="201"/>
      <c r="AX85" s="5"/>
      <c r="AY85" s="5"/>
      <c r="AZ85" s="134"/>
      <c r="BC85" s="5"/>
    </row>
    <row r="86" spans="1:59" x14ac:dyDescent="0.2">
      <c r="A86" s="210"/>
      <c r="B86" s="71"/>
      <c r="C86" s="71"/>
      <c r="D86" s="71"/>
      <c r="E86" s="71"/>
      <c r="F86" s="71"/>
      <c r="G86" s="71"/>
      <c r="H86" s="60"/>
      <c r="I86" s="60"/>
      <c r="AU86" s="201"/>
      <c r="AV86" s="201"/>
      <c r="AW86" s="201"/>
      <c r="AX86" s="5"/>
      <c r="AY86" s="5"/>
      <c r="AZ86" s="134"/>
      <c r="BC86" s="5"/>
    </row>
    <row r="87" spans="1:59" x14ac:dyDescent="0.2">
      <c r="A87" s="60"/>
      <c r="B87" s="60"/>
      <c r="C87" s="60"/>
      <c r="D87" s="60"/>
      <c r="E87" s="60"/>
      <c r="F87" s="71"/>
      <c r="G87" s="71"/>
      <c r="H87" s="60"/>
      <c r="I87" s="60"/>
      <c r="AU87" s="201"/>
      <c r="AV87" s="201"/>
      <c r="AW87" s="201"/>
      <c r="AX87" s="5"/>
      <c r="AY87" s="5"/>
      <c r="AZ87" s="134"/>
      <c r="BC87" s="5"/>
    </row>
    <row r="88" spans="1:59" s="67" customFormat="1" x14ac:dyDescent="0.2">
      <c r="A88" s="210"/>
      <c r="B88" s="71"/>
      <c r="C88" s="71"/>
      <c r="D88" s="71"/>
      <c r="E88" s="71"/>
      <c r="F88" s="71"/>
      <c r="G88" s="71"/>
      <c r="H88" s="71"/>
      <c r="I88" s="60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60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201"/>
      <c r="AV88" s="201"/>
      <c r="AW88" s="201"/>
      <c r="AX88" s="5"/>
      <c r="AY88" s="5"/>
      <c r="AZ88" s="134"/>
      <c r="BA88" s="5"/>
      <c r="BB88" s="5"/>
      <c r="BC88" s="5"/>
      <c r="BD88" s="5"/>
    </row>
    <row r="89" spans="1:59" s="67" customFormat="1" x14ac:dyDescent="0.2">
      <c r="A89" s="72"/>
      <c r="B89" s="71"/>
      <c r="C89" s="71"/>
      <c r="D89" s="71"/>
      <c r="E89" s="71"/>
      <c r="F89" s="71"/>
      <c r="G89" s="71"/>
      <c r="H89" s="60"/>
      <c r="I89" s="60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60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201"/>
      <c r="AV89" s="201"/>
      <c r="AW89" s="201"/>
      <c r="AX89" s="5"/>
      <c r="AY89" s="5"/>
      <c r="AZ89" s="134"/>
      <c r="BA89" s="5"/>
      <c r="BB89" s="5"/>
      <c r="BC89" s="5"/>
      <c r="BD89" s="5"/>
    </row>
    <row r="90" spans="1:59" s="67" customFormat="1" x14ac:dyDescent="0.2">
      <c r="A90" s="71"/>
      <c r="B90" s="71"/>
      <c r="C90" s="71"/>
      <c r="D90" s="71"/>
      <c r="E90" s="71"/>
      <c r="F90" s="71"/>
      <c r="G90" s="71"/>
      <c r="H90" s="60"/>
      <c r="I90" s="60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60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201"/>
      <c r="AV90" s="201"/>
      <c r="AW90" s="201"/>
      <c r="AX90" s="5"/>
      <c r="AY90" s="5"/>
      <c r="AZ90" s="134"/>
      <c r="BA90" s="5"/>
      <c r="BB90" s="5"/>
      <c r="BC90" s="5"/>
      <c r="BD90" s="5"/>
    </row>
    <row r="91" spans="1:59" s="67" customFormat="1" x14ac:dyDescent="0.2">
      <c r="A91" s="71"/>
      <c r="B91" s="71"/>
      <c r="C91" s="71"/>
      <c r="D91" s="71"/>
      <c r="E91" s="71"/>
      <c r="F91" s="71"/>
      <c r="G91" s="71"/>
      <c r="H91" s="60"/>
      <c r="I91" s="60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60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201"/>
      <c r="AV91" s="201"/>
      <c r="AW91" s="201"/>
      <c r="AX91" s="5"/>
      <c r="AY91" s="5"/>
      <c r="AZ91" s="134"/>
      <c r="BA91" s="5"/>
      <c r="BB91" s="5"/>
      <c r="BC91" s="5"/>
      <c r="BD91" s="5"/>
    </row>
    <row r="92" spans="1:59" s="67" customFormat="1" x14ac:dyDescent="0.2">
      <c r="A92" s="210"/>
      <c r="B92" s="71"/>
      <c r="C92" s="71"/>
      <c r="D92" s="71"/>
      <c r="E92" s="71"/>
      <c r="F92" s="71"/>
      <c r="G92" s="71"/>
      <c r="H92" s="60"/>
      <c r="I92" s="60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60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201"/>
      <c r="AV92" s="201"/>
      <c r="AW92" s="201"/>
      <c r="AX92" s="5"/>
      <c r="AY92" s="5"/>
      <c r="AZ92" s="134"/>
      <c r="BA92" s="5"/>
      <c r="BB92" s="5"/>
      <c r="BC92" s="5"/>
      <c r="BD92" s="5"/>
    </row>
    <row r="93" spans="1:59" s="67" customFormat="1" x14ac:dyDescent="0.2">
      <c r="A93" s="210"/>
      <c r="B93" s="71"/>
      <c r="C93" s="71"/>
      <c r="D93" s="71"/>
      <c r="E93" s="71"/>
      <c r="F93" s="71"/>
      <c r="G93" s="71"/>
      <c r="H93" s="60"/>
      <c r="I93" s="60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60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201"/>
      <c r="AV93" s="201"/>
      <c r="AW93" s="201"/>
      <c r="AX93" s="5"/>
      <c r="AY93" s="5"/>
      <c r="AZ93" s="134"/>
      <c r="BA93" s="5"/>
      <c r="BB93" s="5"/>
      <c r="BC93" s="5"/>
      <c r="BD93" s="5"/>
    </row>
    <row r="94" spans="1:59" x14ac:dyDescent="0.2">
      <c r="A94" s="210"/>
      <c r="B94" s="71"/>
      <c r="C94" s="71"/>
      <c r="D94" s="71"/>
      <c r="E94" s="71"/>
      <c r="F94" s="71"/>
      <c r="G94" s="71"/>
      <c r="H94" s="60"/>
      <c r="I94" s="60"/>
    </row>
    <row r="95" spans="1:59" s="67" customFormat="1" x14ac:dyDescent="0.2">
      <c r="A95" s="210"/>
      <c r="B95" s="71"/>
      <c r="C95" s="71"/>
      <c r="D95" s="71"/>
      <c r="E95" s="71"/>
      <c r="F95" s="71"/>
      <c r="G95" s="71"/>
      <c r="H95" s="60"/>
      <c r="I95" s="60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60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201"/>
      <c r="AY95" s="201"/>
      <c r="AZ95" s="201"/>
      <c r="BA95" s="5"/>
      <c r="BB95" s="5"/>
      <c r="BC95" s="134"/>
      <c r="BD95" s="5"/>
      <c r="BE95" s="5"/>
      <c r="BF95" s="5"/>
      <c r="BG95" s="5"/>
    </row>
    <row r="96" spans="1:59" s="67" customFormat="1" x14ac:dyDescent="0.2">
      <c r="A96" s="71"/>
      <c r="B96" s="71"/>
      <c r="C96" s="71"/>
      <c r="D96" s="71"/>
      <c r="E96" s="71"/>
      <c r="F96" s="71"/>
      <c r="G96" s="71"/>
      <c r="H96" s="60"/>
      <c r="I96" s="60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60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201"/>
      <c r="AY96" s="201"/>
      <c r="AZ96" s="201"/>
      <c r="BA96" s="5"/>
      <c r="BB96" s="5"/>
      <c r="BC96" s="134"/>
      <c r="BD96" s="5"/>
      <c r="BE96" s="5"/>
      <c r="BF96" s="5"/>
      <c r="BG96" s="5"/>
    </row>
    <row r="97" spans="1:60" s="67" customFormat="1" x14ac:dyDescent="0.2">
      <c r="A97" s="71"/>
      <c r="B97" s="71"/>
      <c r="C97" s="71"/>
      <c r="D97" s="71"/>
      <c r="E97" s="71"/>
      <c r="F97" s="71"/>
      <c r="G97" s="71"/>
      <c r="H97" s="60"/>
      <c r="I97" s="60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60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201"/>
      <c r="AV97" s="201"/>
      <c r="AW97" s="201"/>
      <c r="AX97" s="5"/>
      <c r="AY97" s="5"/>
      <c r="AZ97" s="134"/>
      <c r="BA97" s="5"/>
      <c r="BB97" s="5"/>
      <c r="BC97" s="5"/>
      <c r="BD97" s="5"/>
    </row>
    <row r="98" spans="1:60" s="67" customFormat="1" x14ac:dyDescent="0.2">
      <c r="A98" s="209"/>
      <c r="B98" s="71"/>
      <c r="C98" s="71"/>
      <c r="D98" s="71"/>
      <c r="E98" s="71"/>
      <c r="F98" s="71"/>
      <c r="G98" s="71"/>
      <c r="H98" s="60"/>
      <c r="I98" s="60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60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201"/>
      <c r="AY98" s="201"/>
      <c r="AZ98" s="201"/>
      <c r="BA98" s="5"/>
      <c r="BB98" s="5"/>
      <c r="BC98" s="134"/>
      <c r="BD98" s="5"/>
      <c r="BE98" s="5"/>
      <c r="BF98" s="5"/>
      <c r="BG98" s="5"/>
    </row>
    <row r="99" spans="1:60" s="67" customFormat="1" x14ac:dyDescent="0.2">
      <c r="A99" s="10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60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201"/>
      <c r="AY99" s="201"/>
      <c r="AZ99" s="201"/>
      <c r="BA99" s="5"/>
      <c r="BB99" s="5"/>
      <c r="BC99" s="134"/>
      <c r="BD99" s="5"/>
      <c r="BE99" s="5"/>
      <c r="BF99" s="5"/>
      <c r="BG99" s="5"/>
    </row>
    <row r="100" spans="1:60" s="67" customFormat="1" x14ac:dyDescent="0.2">
      <c r="A100" s="10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60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201"/>
      <c r="AY100" s="201"/>
      <c r="AZ100" s="201"/>
      <c r="BA100" s="5"/>
      <c r="BB100" s="5"/>
      <c r="BC100" s="134"/>
      <c r="BD100" s="5"/>
      <c r="BE100" s="5"/>
      <c r="BF100" s="5"/>
      <c r="BG100" s="5"/>
    </row>
    <row r="101" spans="1:60" s="67" customFormat="1" x14ac:dyDescent="0.2">
      <c r="A101" s="10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60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201"/>
      <c r="AY101" s="201"/>
      <c r="AZ101" s="201"/>
      <c r="BA101" s="5"/>
      <c r="BB101" s="5"/>
      <c r="BC101" s="134"/>
      <c r="BD101" s="5"/>
      <c r="BE101" s="5"/>
      <c r="BF101" s="5"/>
      <c r="BG101" s="5"/>
    </row>
    <row r="102" spans="1:60" s="67" customFormat="1" x14ac:dyDescent="0.2">
      <c r="A102" s="10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60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201"/>
      <c r="AY102" s="201"/>
      <c r="AZ102" s="201"/>
      <c r="BA102" s="5"/>
      <c r="BB102" s="5"/>
      <c r="BC102" s="134"/>
      <c r="BD102" s="5"/>
      <c r="BE102" s="5"/>
      <c r="BF102" s="5"/>
      <c r="BG102" s="5"/>
    </row>
    <row r="103" spans="1:60" s="67" customFormat="1" x14ac:dyDescent="0.2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60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201"/>
      <c r="AY103" s="201"/>
      <c r="AZ103" s="201"/>
      <c r="BA103" s="5"/>
      <c r="BB103" s="5"/>
      <c r="BC103" s="134"/>
      <c r="BD103" s="5"/>
      <c r="BE103" s="5"/>
      <c r="BF103" s="5"/>
      <c r="BG103" s="5"/>
    </row>
    <row r="104" spans="1:60" s="67" customFormat="1" x14ac:dyDescent="0.2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60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201"/>
      <c r="AY104" s="201"/>
      <c r="AZ104" s="201"/>
      <c r="BA104" s="5"/>
      <c r="BB104" s="5"/>
      <c r="BC104" s="134"/>
      <c r="BD104" s="5"/>
      <c r="BE104" s="5"/>
      <c r="BF104" s="5"/>
      <c r="BG104" s="5"/>
    </row>
    <row r="105" spans="1:60" s="67" customFormat="1" x14ac:dyDescent="0.2">
      <c r="A105" s="20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60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201"/>
      <c r="AY105" s="201"/>
      <c r="AZ105" s="201"/>
      <c r="BA105" s="5"/>
      <c r="BB105" s="5"/>
      <c r="BC105" s="134"/>
      <c r="BD105" s="5"/>
      <c r="BE105" s="5"/>
      <c r="BF105" s="5"/>
      <c r="BG105" s="5"/>
    </row>
    <row r="106" spans="1:60" s="67" customFormat="1" x14ac:dyDescent="0.2">
      <c r="A106" s="202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60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201"/>
      <c r="AY106" s="201"/>
      <c r="AZ106" s="201"/>
      <c r="BA106" s="5"/>
      <c r="BB106" s="5"/>
      <c r="BC106" s="134"/>
      <c r="BD106" s="5"/>
      <c r="BE106" s="5"/>
      <c r="BF106" s="5"/>
      <c r="BG106" s="5"/>
    </row>
    <row r="107" spans="1:60" s="67" customFormat="1" x14ac:dyDescent="0.2">
      <c r="A107" s="202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60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201"/>
      <c r="AY107" s="201"/>
      <c r="AZ107" s="201"/>
      <c r="BA107" s="5"/>
      <c r="BB107" s="5"/>
      <c r="BC107" s="134"/>
      <c r="BD107" s="5"/>
      <c r="BE107" s="5"/>
      <c r="BF107" s="5"/>
      <c r="BG107" s="5"/>
    </row>
    <row r="108" spans="1:60" s="67" customFormat="1" x14ac:dyDescent="0.2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60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201"/>
      <c r="AY108" s="201"/>
      <c r="AZ108" s="201"/>
      <c r="BA108" s="5"/>
      <c r="BB108" s="5"/>
      <c r="BC108" s="134"/>
      <c r="BD108" s="5"/>
      <c r="BE108" s="5"/>
      <c r="BF108" s="5"/>
      <c r="BG108" s="5"/>
    </row>
    <row r="109" spans="1:60" s="67" customFormat="1" x14ac:dyDescent="0.2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60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201"/>
      <c r="AY109" s="201"/>
      <c r="AZ109" s="201"/>
      <c r="BA109" s="5"/>
      <c r="BB109" s="5"/>
      <c r="BC109" s="134"/>
      <c r="BD109" s="5"/>
      <c r="BE109" s="5"/>
      <c r="BF109" s="5"/>
      <c r="BG109" s="5"/>
    </row>
    <row r="110" spans="1:60" s="67" customFormat="1" x14ac:dyDescent="0.2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60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201"/>
      <c r="AY110" s="201"/>
      <c r="AZ110" s="201"/>
      <c r="BA110" s="5"/>
      <c r="BB110" s="5"/>
      <c r="BC110" s="134"/>
      <c r="BD110" s="5"/>
      <c r="BE110" s="5"/>
      <c r="BF110" s="5"/>
      <c r="BG110" s="5"/>
    </row>
    <row r="111" spans="1:60" s="67" customFormat="1" x14ac:dyDescent="0.2">
      <c r="A111" s="203"/>
      <c r="B111" s="204"/>
      <c r="C111" s="204"/>
      <c r="D111" s="204"/>
      <c r="E111" s="204"/>
      <c r="F111" s="204"/>
      <c r="G111" s="204"/>
      <c r="H111" s="205"/>
      <c r="I111" s="205"/>
      <c r="J111" s="20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60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201"/>
      <c r="AY111" s="201"/>
      <c r="AZ111" s="201"/>
      <c r="BA111" s="5"/>
      <c r="BB111" s="5"/>
      <c r="BC111" s="134"/>
      <c r="BD111" s="5"/>
      <c r="BE111" s="5"/>
      <c r="BF111" s="5"/>
      <c r="BG111" s="5"/>
    </row>
    <row r="112" spans="1:60" s="67" customFormat="1" x14ac:dyDescent="0.2">
      <c r="A112" s="204"/>
      <c r="B112" s="204"/>
      <c r="C112" s="204"/>
      <c r="D112" s="204"/>
      <c r="E112" s="204"/>
      <c r="F112" s="204"/>
      <c r="G112" s="204"/>
      <c r="H112" s="205"/>
      <c r="I112" s="205"/>
      <c r="J112" s="20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60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201"/>
      <c r="AZ112" s="201"/>
      <c r="BA112" s="201"/>
      <c r="BB112" s="5"/>
      <c r="BC112" s="5"/>
      <c r="BD112" s="134"/>
      <c r="BE112" s="5"/>
      <c r="BF112" s="5"/>
      <c r="BG112" s="5"/>
      <c r="BH112" s="5"/>
    </row>
    <row r="113" spans="1:60" s="67" customFormat="1" x14ac:dyDescent="0.2">
      <c r="A113" s="204"/>
      <c r="B113" s="204"/>
      <c r="C113" s="204"/>
      <c r="D113" s="204"/>
      <c r="E113" s="204"/>
      <c r="F113" s="204"/>
      <c r="G113" s="204"/>
      <c r="H113" s="205"/>
      <c r="I113" s="205"/>
      <c r="J113" s="20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60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201"/>
      <c r="AZ113" s="201"/>
      <c r="BA113" s="201"/>
      <c r="BB113" s="5"/>
      <c r="BC113" s="5"/>
      <c r="BD113" s="134"/>
      <c r="BE113" s="5"/>
      <c r="BF113" s="5"/>
      <c r="BG113" s="5"/>
      <c r="BH113" s="5"/>
    </row>
    <row r="114" spans="1:60" s="67" customFormat="1" x14ac:dyDescent="0.2">
      <c r="A114" s="204"/>
      <c r="B114" s="204"/>
      <c r="C114" s="204"/>
      <c r="D114" s="204"/>
      <c r="E114" s="204"/>
      <c r="F114" s="204"/>
      <c r="G114" s="204"/>
      <c r="H114" s="205"/>
      <c r="I114" s="205"/>
      <c r="J114" s="20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60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201"/>
      <c r="AZ114" s="201"/>
      <c r="BA114" s="201"/>
      <c r="BB114" s="5"/>
      <c r="BC114" s="5"/>
      <c r="BD114" s="134"/>
      <c r="BE114" s="5"/>
      <c r="BF114" s="5"/>
      <c r="BG114" s="5"/>
      <c r="BH114" s="5"/>
    </row>
    <row r="115" spans="1:60" s="67" customFormat="1" x14ac:dyDescent="0.2">
      <c r="A115" s="204"/>
      <c r="B115" s="204"/>
      <c r="C115" s="204"/>
      <c r="D115" s="204"/>
      <c r="E115" s="204"/>
      <c r="F115" s="204"/>
      <c r="G115" s="204"/>
      <c r="H115" s="205"/>
      <c r="I115" s="205"/>
      <c r="J115" s="20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60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201"/>
      <c r="AZ115" s="201"/>
      <c r="BA115" s="201"/>
      <c r="BB115" s="5"/>
      <c r="BC115" s="5"/>
      <c r="BD115" s="134"/>
      <c r="BE115" s="5"/>
      <c r="BF115" s="5"/>
      <c r="BG115" s="5"/>
      <c r="BH115" s="5"/>
    </row>
    <row r="116" spans="1:60" s="67" customFormat="1" x14ac:dyDescent="0.2">
      <c r="A116" s="204"/>
      <c r="B116" s="204"/>
      <c r="C116" s="204"/>
      <c r="D116" s="204"/>
      <c r="E116" s="204"/>
      <c r="F116" s="204"/>
      <c r="G116" s="204"/>
      <c r="H116" s="205"/>
      <c r="I116" s="205"/>
      <c r="J116" s="20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60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201"/>
      <c r="AZ116" s="201"/>
      <c r="BA116" s="201"/>
      <c r="BB116" s="5"/>
      <c r="BC116" s="5"/>
      <c r="BD116" s="134"/>
      <c r="BE116" s="5"/>
      <c r="BF116" s="5"/>
      <c r="BG116" s="5"/>
      <c r="BH116" s="5"/>
    </row>
    <row r="117" spans="1:60" s="67" customFormat="1" x14ac:dyDescent="0.2">
      <c r="A117" s="204"/>
      <c r="B117" s="204"/>
      <c r="C117" s="204"/>
      <c r="D117" s="204"/>
      <c r="E117" s="204"/>
      <c r="F117" s="204"/>
      <c r="G117" s="204"/>
      <c r="H117" s="205"/>
      <c r="I117" s="205"/>
      <c r="J117" s="20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60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201"/>
      <c r="AZ117" s="201"/>
      <c r="BA117" s="201"/>
      <c r="BB117" s="5"/>
      <c r="BC117" s="5"/>
      <c r="BD117" s="134"/>
      <c r="BE117" s="5"/>
      <c r="BF117" s="5"/>
      <c r="BG117" s="5"/>
      <c r="BH117" s="5"/>
    </row>
    <row r="118" spans="1:60" s="67" customFormat="1" x14ac:dyDescent="0.2">
      <c r="A118" s="204"/>
      <c r="B118" s="204"/>
      <c r="C118" s="204"/>
      <c r="D118" s="204"/>
      <c r="E118" s="204"/>
      <c r="F118" s="204"/>
      <c r="G118" s="204"/>
      <c r="H118" s="205"/>
      <c r="I118" s="205"/>
      <c r="J118" s="20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60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201"/>
      <c r="AZ118" s="201"/>
      <c r="BA118" s="201"/>
      <c r="BB118" s="5"/>
      <c r="BC118" s="5"/>
      <c r="BD118" s="134"/>
      <c r="BE118" s="5"/>
      <c r="BF118" s="5"/>
      <c r="BG118" s="5"/>
      <c r="BH118" s="5"/>
    </row>
    <row r="119" spans="1:60" s="67" customFormat="1" x14ac:dyDescent="0.2">
      <c r="A119" s="204"/>
      <c r="B119" s="204"/>
      <c r="C119" s="204"/>
      <c r="D119" s="204"/>
      <c r="E119" s="204"/>
      <c r="F119" s="204"/>
      <c r="G119" s="204"/>
      <c r="H119" s="205"/>
      <c r="I119" s="205"/>
      <c r="J119" s="20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60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201"/>
      <c r="AZ119" s="201"/>
      <c r="BA119" s="201"/>
      <c r="BB119" s="5"/>
      <c r="BC119" s="5"/>
      <c r="BD119" s="134"/>
      <c r="BE119" s="5"/>
      <c r="BF119" s="5"/>
      <c r="BG119" s="5"/>
      <c r="BH119" s="5"/>
    </row>
    <row r="120" spans="1:60" s="67" customFormat="1" x14ac:dyDescent="0.2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60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201"/>
      <c r="AZ120" s="201"/>
      <c r="BA120" s="201"/>
      <c r="BB120" s="5"/>
      <c r="BC120" s="5"/>
      <c r="BD120" s="134"/>
      <c r="BE120" s="5"/>
      <c r="BF120" s="5"/>
      <c r="BG120" s="5"/>
      <c r="BH120" s="5"/>
    </row>
    <row r="121" spans="1:60" s="67" customFormat="1" x14ac:dyDescent="0.2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60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201"/>
      <c r="AZ121" s="201"/>
      <c r="BA121" s="201"/>
      <c r="BB121" s="5"/>
      <c r="BC121" s="5"/>
      <c r="BD121" s="134"/>
      <c r="BE121" s="5"/>
      <c r="BF121" s="5"/>
      <c r="BG121" s="5"/>
      <c r="BH121" s="5"/>
    </row>
    <row r="122" spans="1:60" s="67" customFormat="1" x14ac:dyDescent="0.2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60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201"/>
      <c r="AZ122" s="201"/>
      <c r="BA122" s="201"/>
      <c r="BB122" s="5"/>
      <c r="BC122" s="5"/>
      <c r="BD122" s="134"/>
      <c r="BE122" s="5"/>
      <c r="BF122" s="5"/>
      <c r="BG122" s="5"/>
      <c r="BH122" s="5"/>
    </row>
    <row r="123" spans="1:60" s="67" customFormat="1" x14ac:dyDescent="0.2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60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201"/>
      <c r="AZ123" s="201"/>
      <c r="BA123" s="201"/>
      <c r="BB123" s="5"/>
      <c r="BC123" s="5"/>
      <c r="BD123" s="134"/>
      <c r="BE123" s="5"/>
      <c r="BF123" s="5"/>
      <c r="BG123" s="5"/>
      <c r="BH123" s="5"/>
    </row>
    <row r="124" spans="1:60" s="67" customFormat="1" x14ac:dyDescent="0.2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60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201"/>
      <c r="AY124" s="201"/>
      <c r="AZ124" s="201"/>
      <c r="BA124" s="5"/>
      <c r="BB124" s="5"/>
      <c r="BC124" s="134"/>
      <c r="BD124" s="5"/>
      <c r="BE124" s="5"/>
      <c r="BF124" s="5"/>
      <c r="BG124" s="5"/>
    </row>
    <row r="125" spans="1:60" s="67" customFormat="1" x14ac:dyDescent="0.2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60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201"/>
      <c r="AY125" s="201"/>
      <c r="AZ125" s="201"/>
      <c r="BA125" s="5"/>
      <c r="BB125" s="5"/>
      <c r="BC125" s="134"/>
      <c r="BD125" s="5"/>
      <c r="BE125" s="5"/>
      <c r="BF125" s="5"/>
      <c r="BG125" s="5"/>
    </row>
    <row r="126" spans="1:60" s="67" customFormat="1" x14ac:dyDescent="0.2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60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201"/>
      <c r="AY126" s="201"/>
      <c r="AZ126" s="201"/>
      <c r="BA126" s="5"/>
      <c r="BB126" s="5"/>
      <c r="BC126" s="134"/>
      <c r="BD126" s="5"/>
      <c r="BE126" s="5"/>
      <c r="BF126" s="5"/>
      <c r="BG126" s="5"/>
    </row>
    <row r="127" spans="1:60" x14ac:dyDescent="0.2">
      <c r="B127" s="206"/>
    </row>
    <row r="130" spans="8:59" s="67" customFormat="1" x14ac:dyDescent="0.2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60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201"/>
      <c r="AY130" s="201"/>
      <c r="AZ130" s="201"/>
      <c r="BA130" s="5"/>
      <c r="BB130" s="5"/>
      <c r="BC130" s="134"/>
      <c r="BD130" s="5"/>
      <c r="BE130" s="5"/>
      <c r="BF130" s="5"/>
      <c r="BG130" s="5"/>
    </row>
  </sheetData>
  <mergeCells count="3">
    <mergeCell ref="D1:G1"/>
    <mergeCell ref="M1:N1"/>
    <mergeCell ref="N66:O6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Check Box 1">
              <controlPr defaultSize="0" autoFill="0" autoLine="0" autoPict="0">
                <anchor moveWithCells="1">
                  <from>
                    <xdr:col>7</xdr:col>
                    <xdr:colOff>3476625</xdr:colOff>
                    <xdr:row>1</xdr:row>
                    <xdr:rowOff>104775</xdr:rowOff>
                  </from>
                  <to>
                    <xdr:col>8</xdr:col>
                    <xdr:colOff>152400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209550</xdr:rowOff>
                  </from>
                  <to>
                    <xdr:col>8</xdr:col>
                    <xdr:colOff>152400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O2&amp;AmR MiR05-Kit#0915</vt:lpstr>
      <vt:lpstr>O2k&amp;Amp MiR05-Kit#18.02872</vt:lpstr>
      <vt:lpstr>O2k&amp;AmR MiR05-Kit#19.01689</vt:lpstr>
      <vt:lpstr>O2&amp;Amp MiR05-Kit#20J01923</vt:lpstr>
      <vt:lpstr>'O2&amp;AmR MiR05-Kit#0915'!Print_Area</vt:lpstr>
      <vt:lpstr>Titrvol20</vt:lpstr>
      <vt:lpstr>UnknownS20</vt:lpstr>
      <vt:lpstr>UnknownSample</vt:lpstr>
      <vt:lpstr>UnknownSample3</vt:lpstr>
      <vt:lpstr>UnknownSampleCheck</vt:lpstr>
      <vt:lpstr>VolumeCorr</vt:lpstr>
      <vt:lpstr>VolumeCorr2</vt:lpstr>
      <vt:lpstr>VolumeCorr3</vt:lpstr>
    </vt:vector>
  </TitlesOfParts>
  <Company>Tilak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</dc:creator>
  <cp:lastModifiedBy>Luiza Cardoso</cp:lastModifiedBy>
  <cp:lastPrinted>2016-07-26T07:02:00Z</cp:lastPrinted>
  <dcterms:created xsi:type="dcterms:W3CDTF">2004-10-29T04:30:37Z</dcterms:created>
  <dcterms:modified xsi:type="dcterms:W3CDTF">2022-07-20T15:41:13Z</dcterms:modified>
</cp:coreProperties>
</file>